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<sst xmlns="http://schemas.openxmlformats.org/spreadsheetml/2006/main" count="108" uniqueCount="72">
  <si>
    <t>CASA DE ASIGURARI DE SANATATE TIMIS</t>
  </si>
  <si>
    <t>BIROU PROGRAME DE SANATATE</t>
  </si>
  <si>
    <t>DENUMIRE PROGRAM / SUBPROGRAM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</si>
  <si>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</si>
  <si>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</si>
  <si>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</si>
  <si>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</si>
  <si>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</si>
  <si>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</si>
  <si>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</si>
  <si>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</si>
  <si>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</si>
  <si>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</si>
  <si>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</si>
  <si>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</si>
  <si>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</si>
  <si>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</si>
  <si>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</si>
  <si>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</si>
  <si>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Spit.Clinic Judetean</t>
  </si>
  <si>
    <t>OSTEOPOROZA</t>
  </si>
  <si>
    <t>Timisoara</t>
  </si>
  <si>
    <t>GUSA CARENTA IOD</t>
  </si>
  <si>
    <t>SCLEROZA MULTIPLA</t>
  </si>
  <si>
    <t>BOLI  NEUROLOG  CR</t>
  </si>
  <si>
    <t>BOLI  NEUROLOG  AC</t>
  </si>
  <si>
    <t>DIABET</t>
  </si>
  <si>
    <t>ONCOLOGIE</t>
  </si>
  <si>
    <t>TOTAL SPITAL</t>
  </si>
  <si>
    <t>Spit.Clinic Municipal</t>
  </si>
  <si>
    <t>HEMOF  INHIBITORI</t>
  </si>
  <si>
    <t>HEMOF  ON DEMAND</t>
  </si>
  <si>
    <t xml:space="preserve">TALASEMIE  </t>
  </si>
  <si>
    <t>SINDROM SIDPU</t>
  </si>
  <si>
    <t>EPIDERM BUL</t>
  </si>
  <si>
    <t>EPIDERM BULOASA</t>
  </si>
  <si>
    <t>PURPURA TROMBOCIT</t>
  </si>
  <si>
    <t>Spit. Clinic</t>
  </si>
  <si>
    <t>Louis Turcanu</t>
  </si>
  <si>
    <t>HEMOF  PROFILAXIE</t>
  </si>
  <si>
    <t>HTAP</t>
  </si>
  <si>
    <t>BOALA HUNTER</t>
  </si>
  <si>
    <t>HIPERFENILALANINEMIA</t>
  </si>
  <si>
    <t>Spit.Clinic V. Babes</t>
  </si>
  <si>
    <t>ONCOHELP</t>
  </si>
  <si>
    <t xml:space="preserve">Spit. Municipal </t>
  </si>
  <si>
    <t>Lugoj</t>
  </si>
  <si>
    <t>Cristian Serban</t>
  </si>
  <si>
    <t>Buzias</t>
  </si>
  <si>
    <t xml:space="preserve">Transplant </t>
  </si>
  <si>
    <t>Spit. Jebel</t>
  </si>
  <si>
    <t>SANAT.  MINTALA</t>
  </si>
  <si>
    <t>TOTAL</t>
  </si>
  <si>
    <t xml:space="preserve">BOLI NEUROLOGICE </t>
  </si>
  <si>
    <t>HEMOFILIE ON DEMAND</t>
  </si>
  <si>
    <t>CREDITE DE ANGAJAMENT APROBATE</t>
  </si>
  <si>
    <t>ENDOCRINE</t>
  </si>
  <si>
    <t>CREDITE DE ANGAJAMENT CONTRACTATE</t>
  </si>
  <si>
    <t>DIFERENTA NECONTRACTATA</t>
  </si>
  <si>
    <t>SANAT MINTAL</t>
  </si>
  <si>
    <t>HEMOFili  PROFILAXIE</t>
  </si>
  <si>
    <t>HEMOFILIE INHIBITORI</t>
  </si>
  <si>
    <t>Purpura trombocitopenica</t>
  </si>
  <si>
    <t>TOTAL PROGRAME</t>
  </si>
  <si>
    <t>TBC</t>
  </si>
  <si>
    <t>HEMOF CU SUBS SCURTA DURATA</t>
  </si>
  <si>
    <t>HEMOF INT CHIR ORTOP</t>
  </si>
  <si>
    <t>HEMOF INT CHIR  ORTOPEDICA</t>
  </si>
  <si>
    <t>HEMOF INTERV  CHIRUR</t>
  </si>
  <si>
    <t>HEMOFILIE INTERV CHIRURG</t>
  </si>
  <si>
    <t xml:space="preserve"> CENTRALIZATOR  CU FURNIZORII DE SERVICII MEDICALE CARE DERULEAZA PN IN 2016  –   MEDICAMENTE SPECIFICE</t>
  </si>
  <si>
    <t>TOTAL 2016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</si>
</sst>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</numFmts>
  <fonts count="21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Garamond"/>
      <family val="1"/>
    </font>
    <font>
      <sz val="7"/>
      <color indexed="8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4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4" fontId="2" fillId="0" borderId="0" xfId="0" applyNumberFormat="1" applyFont="1" applyAlignment="1">
      <alignment wrapText="1"/>
    </xf>
    <xf numFmtId="0" fontId="10" fillId="2" borderId="0" xfId="0" applyFont="1" applyFill="1" applyBorder="1" applyAlignment="1">
      <alignment horizontal="right" wrapText="1"/>
    </xf>
    <xf numFmtId="49" fontId="7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9" fillId="0" borderId="0" xfId="0" applyFont="1" applyAlignment="1">
      <alignment horizontal="justify"/>
    </xf>
    <xf numFmtId="4" fontId="18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4" fontId="7" fillId="0" borderId="0" xfId="0" applyNumberFormat="1" applyFont="1" applyAlignment="1">
      <alignment wrapText="1"/>
    </xf>
    <xf numFmtId="0" fontId="1" fillId="0" borderId="3" xfId="0" applyFont="1" applyBorder="1" applyAlignment="1">
      <alignment horizontal="right"/>
    </xf>
    <xf numFmtId="4" fontId="3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4" fontId="6" fillId="0" borderId="0" xfId="0" applyNumberFormat="1" applyFont="1" applyAlignment="1">
      <alignment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1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" fontId="8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7" fillId="0" borderId="4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vertical="center" wrapText="1"/>
    </xf>
    <xf numFmtId="4" fontId="8" fillId="2" borderId="4" xfId="0" applyNumberFormat="1" applyFont="1" applyFill="1" applyBorder="1" applyAlignment="1">
      <alignment horizontal="center" wrapText="1"/>
    </xf>
    <xf numFmtId="49" fontId="20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/>
    </xf>
    <xf numFmtId="4" fontId="10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workbookViewId="0" topLeftCell="A1">
      <selection activeCell="C6" sqref="C6"/>
    </sheetView>
  </sheetViews>
  <sheetFormatPr defaultColWidth="9.140625" defaultRowHeight="12.75"/>
  <cols>
    <col min="1" max="1" width="7.7109375" style="1" customWidth="1"/>
    <col min="2" max="2" width="3.8515625" style="1" customWidth="1"/>
    <col min="3" max="3" width="16.421875" style="1" customWidth="1"/>
    <col min="4" max="4" width="18.57421875" style="2" customWidth="1"/>
    <col min="5" max="5" width="12.8515625" style="1" customWidth="1"/>
    <col min="6" max="6" width="11.140625" style="3" customWidth="1"/>
    <col min="7" max="10" width="0" style="1" hidden="1" customWidth="1"/>
    <col min="11" max="11" width="12.00390625" style="1" customWidth="1"/>
    <col min="12" max="12" width="11.421875" style="1" customWidth="1"/>
    <col min="13" max="13" width="12.28125" style="1" customWidth="1"/>
    <col min="14" max="14" width="11.8515625" style="1" customWidth="1"/>
    <col min="15" max="15" width="11.421875" style="1" customWidth="1"/>
    <col min="16" max="16" width="12.00390625" style="1" customWidth="1"/>
    <col min="17" max="17" width="13.00390625" style="1" customWidth="1"/>
    <col min="18" max="18" width="11.57421875" style="1" customWidth="1"/>
    <col min="19" max="20" width="11.00390625" style="1" customWidth="1"/>
    <col min="21" max="21" width="11.421875" style="1" customWidth="1"/>
    <col min="22" max="23" width="11.28125" style="1" customWidth="1"/>
    <col min="24" max="24" width="11.00390625" style="1" customWidth="1"/>
    <col min="25" max="25" width="11.421875" style="1" customWidth="1"/>
    <col min="26" max="254" width="9.140625" style="1" customWidth="1"/>
  </cols>
  <sheetData>
    <row r="1" spans="2:25" ht="12.75">
      <c r="B1" s="4" t="s">
        <v>0</v>
      </c>
      <c r="F1" s="5"/>
      <c r="G1" s="5"/>
      <c r="K1" s="5"/>
      <c r="L1" s="5"/>
      <c r="N1" s="6"/>
      <c r="Q1" s="5"/>
      <c r="R1" s="5"/>
      <c r="S1" s="6"/>
      <c r="U1" s="5"/>
      <c r="Y1" s="5"/>
    </row>
    <row r="2" spans="2:25" ht="12.75">
      <c r="B2" s="5" t="s">
        <v>1</v>
      </c>
      <c r="F2" s="7"/>
      <c r="G2" s="4"/>
      <c r="I2" s="8"/>
      <c r="J2" s="8"/>
      <c r="K2" s="7"/>
      <c r="L2" s="4"/>
      <c r="N2" s="7"/>
      <c r="Q2" s="4"/>
      <c r="R2" s="5"/>
      <c r="S2" s="7"/>
      <c r="U2" s="4"/>
      <c r="Y2" s="4"/>
    </row>
    <row r="3" spans="2:11" ht="12.75">
      <c r="B3" s="5"/>
      <c r="C3" s="5"/>
      <c r="I3" s="9"/>
      <c r="J3" s="8"/>
      <c r="K3" s="8"/>
    </row>
    <row r="4" spans="2:21" ht="12.75">
      <c r="B4" s="5"/>
      <c r="C4" s="5"/>
      <c r="I4" s="9"/>
      <c r="J4" s="8"/>
      <c r="K4" s="8"/>
      <c r="U4" s="6"/>
    </row>
    <row r="5" spans="3:25" ht="12.75">
      <c r="C5" s="10" t="s">
        <v>70</v>
      </c>
      <c r="D5" s="11"/>
      <c r="E5" s="10"/>
      <c r="I5" s="8"/>
      <c r="J5" s="8"/>
      <c r="K5" s="8"/>
      <c r="U5" s="7"/>
      <c r="W5" s="12"/>
      <c r="X5" s="6"/>
      <c r="Y5" s="6"/>
    </row>
    <row r="6" spans="2:25" ht="12.75">
      <c r="B6" s="13"/>
      <c r="C6" s="14"/>
      <c r="D6" s="15"/>
      <c r="E6" s="14"/>
      <c r="F6" s="16"/>
      <c r="G6" s="14"/>
      <c r="H6" s="14"/>
      <c r="I6" s="8"/>
      <c r="J6" s="8"/>
      <c r="K6" s="8"/>
      <c r="Y6" s="8"/>
    </row>
    <row r="7" spans="9:11" ht="0.75" customHeight="1">
      <c r="I7" s="8"/>
      <c r="J7" s="8"/>
      <c r="K7" s="8"/>
    </row>
    <row r="8" spans="2:25" ht="30" customHeight="1">
      <c r="B8" s="80"/>
      <c r="C8" s="81"/>
      <c r="D8" s="82" t="s">
        <v>2</v>
      </c>
      <c r="E8" s="83" t="s">
        <v>71</v>
      </c>
      <c r="F8" s="84" t="s">
        <v>3</v>
      </c>
      <c r="G8" s="85"/>
      <c r="H8" s="85"/>
      <c r="I8" s="85"/>
      <c r="J8" s="85"/>
      <c r="K8" s="86" t="s">
        <v>4</v>
      </c>
      <c r="L8" s="86" t="s">
        <v>5</v>
      </c>
      <c r="M8" s="87" t="s">
        <v>6</v>
      </c>
      <c r="N8" s="88" t="s">
        <v>7</v>
      </c>
      <c r="O8" s="88" t="s">
        <v>8</v>
      </c>
      <c r="P8" s="88" t="s">
        <v>9</v>
      </c>
      <c r="Q8" s="81" t="s">
        <v>10</v>
      </c>
      <c r="R8" s="88" t="s">
        <v>11</v>
      </c>
      <c r="S8" s="88" t="s">
        <v>12</v>
      </c>
      <c r="T8" s="88" t="s">
        <v>13</v>
      </c>
      <c r="U8" s="81" t="s">
        <v>14</v>
      </c>
      <c r="V8" s="88" t="s">
        <v>15</v>
      </c>
      <c r="W8" s="88" t="s">
        <v>16</v>
      </c>
      <c r="X8" s="88" t="s">
        <v>17</v>
      </c>
      <c r="Y8" s="81" t="s">
        <v>18</v>
      </c>
    </row>
    <row r="9" spans="2:25" ht="12.75">
      <c r="B9" s="88">
        <v>1</v>
      </c>
      <c r="C9" s="89" t="s">
        <v>19</v>
      </c>
      <c r="D9" s="90" t="s">
        <v>20</v>
      </c>
      <c r="E9" s="91">
        <f aca="true" t="shared" si="0" ref="E9:E17">M9+Q9+U9+Y9</f>
        <v>12000</v>
      </c>
      <c r="F9" s="92">
        <v>1000</v>
      </c>
      <c r="G9" s="92"/>
      <c r="H9" s="92"/>
      <c r="I9" s="93"/>
      <c r="J9" s="93"/>
      <c r="K9" s="92">
        <v>1500</v>
      </c>
      <c r="L9" s="92">
        <v>1320</v>
      </c>
      <c r="M9" s="94">
        <f aca="true" t="shared" si="1" ref="M9:M17">F9+K9+L9</f>
        <v>3820</v>
      </c>
      <c r="N9" s="95">
        <v>1500</v>
      </c>
      <c r="O9" s="95">
        <v>1500</v>
      </c>
      <c r="P9" s="95">
        <v>1000</v>
      </c>
      <c r="Q9" s="95">
        <f aca="true" t="shared" si="2" ref="Q9:Q17">N9+O9+P9</f>
        <v>4000</v>
      </c>
      <c r="R9" s="95">
        <v>1500</v>
      </c>
      <c r="S9" s="95">
        <v>1500</v>
      </c>
      <c r="T9" s="95">
        <v>1000</v>
      </c>
      <c r="U9" s="95">
        <f aca="true" t="shared" si="3" ref="U9:U17">R9+S9+T9</f>
        <v>4000</v>
      </c>
      <c r="V9" s="95">
        <v>60</v>
      </c>
      <c r="W9" s="95">
        <v>60</v>
      </c>
      <c r="X9" s="95">
        <v>60</v>
      </c>
      <c r="Y9" s="95">
        <f aca="true" t="shared" si="4" ref="Y9:Y17">V9+W9+X9</f>
        <v>180</v>
      </c>
    </row>
    <row r="10" spans="2:25" ht="12.75">
      <c r="B10" s="88"/>
      <c r="C10" s="89" t="s">
        <v>21</v>
      </c>
      <c r="D10" s="90" t="s">
        <v>22</v>
      </c>
      <c r="E10" s="91">
        <f t="shared" si="0"/>
        <v>180</v>
      </c>
      <c r="F10" s="92">
        <v>0</v>
      </c>
      <c r="G10" s="92"/>
      <c r="H10" s="92"/>
      <c r="I10" s="93"/>
      <c r="J10" s="93"/>
      <c r="K10" s="93">
        <v>180</v>
      </c>
      <c r="L10" s="93">
        <v>0</v>
      </c>
      <c r="M10" s="94">
        <f t="shared" si="1"/>
        <v>180</v>
      </c>
      <c r="N10" s="95">
        <v>0</v>
      </c>
      <c r="O10" s="95">
        <v>0</v>
      </c>
      <c r="P10" s="95">
        <v>0</v>
      </c>
      <c r="Q10" s="95">
        <f t="shared" si="2"/>
        <v>0</v>
      </c>
      <c r="R10" s="95">
        <v>0</v>
      </c>
      <c r="S10" s="95">
        <v>0</v>
      </c>
      <c r="T10" s="95">
        <v>0</v>
      </c>
      <c r="U10" s="95">
        <f t="shared" si="3"/>
        <v>0</v>
      </c>
      <c r="V10" s="95">
        <v>0</v>
      </c>
      <c r="W10" s="95">
        <v>0</v>
      </c>
      <c r="X10" s="95">
        <v>0</v>
      </c>
      <c r="Y10" s="95">
        <f t="shared" si="4"/>
        <v>0</v>
      </c>
    </row>
    <row r="11" spans="2:25" ht="12.75">
      <c r="B11" s="80"/>
      <c r="C11" s="96"/>
      <c r="D11" s="90" t="s">
        <v>23</v>
      </c>
      <c r="E11" s="91">
        <f t="shared" si="0"/>
        <v>8939550</v>
      </c>
      <c r="F11" s="92">
        <v>744962</v>
      </c>
      <c r="G11" s="92"/>
      <c r="H11" s="92"/>
      <c r="I11" s="93"/>
      <c r="J11" s="93"/>
      <c r="K11" s="93">
        <v>827519</v>
      </c>
      <c r="L11" s="93">
        <v>827519</v>
      </c>
      <c r="M11" s="94">
        <f t="shared" si="1"/>
        <v>2400000</v>
      </c>
      <c r="N11" s="95">
        <v>800000</v>
      </c>
      <c r="O11" s="95">
        <v>800000</v>
      </c>
      <c r="P11" s="95">
        <v>800000</v>
      </c>
      <c r="Q11" s="97">
        <f t="shared" si="2"/>
        <v>2400000</v>
      </c>
      <c r="R11" s="95">
        <v>800000</v>
      </c>
      <c r="S11" s="95">
        <v>800000</v>
      </c>
      <c r="T11" s="95">
        <v>800000</v>
      </c>
      <c r="U11" s="95">
        <f t="shared" si="3"/>
        <v>2400000</v>
      </c>
      <c r="V11" s="95">
        <v>800000</v>
      </c>
      <c r="W11" s="95">
        <v>800000</v>
      </c>
      <c r="X11" s="95">
        <v>139550</v>
      </c>
      <c r="Y11" s="97">
        <f t="shared" si="4"/>
        <v>1739550</v>
      </c>
    </row>
    <row r="12" spans="2:25" ht="12.75">
      <c r="B12" s="80"/>
      <c r="C12" s="96"/>
      <c r="D12" s="98" t="s">
        <v>24</v>
      </c>
      <c r="E12" s="91">
        <f t="shared" si="0"/>
        <v>1352190</v>
      </c>
      <c r="F12" s="92">
        <v>112682</v>
      </c>
      <c r="G12" s="92"/>
      <c r="H12" s="92"/>
      <c r="I12" s="93"/>
      <c r="J12" s="93"/>
      <c r="K12" s="93">
        <v>100000</v>
      </c>
      <c r="L12" s="93">
        <v>100000</v>
      </c>
      <c r="M12" s="94">
        <f t="shared" si="1"/>
        <v>312682</v>
      </c>
      <c r="N12" s="95">
        <v>120000</v>
      </c>
      <c r="O12" s="95">
        <v>120000</v>
      </c>
      <c r="P12" s="95">
        <v>120000</v>
      </c>
      <c r="Q12" s="97">
        <f t="shared" si="2"/>
        <v>360000</v>
      </c>
      <c r="R12" s="95">
        <v>100000</v>
      </c>
      <c r="S12" s="95">
        <v>100000</v>
      </c>
      <c r="T12" s="95">
        <v>100000</v>
      </c>
      <c r="U12" s="95">
        <f t="shared" si="3"/>
        <v>300000</v>
      </c>
      <c r="V12" s="95">
        <v>79508</v>
      </c>
      <c r="W12" s="95">
        <v>150000</v>
      </c>
      <c r="X12" s="95">
        <v>150000</v>
      </c>
      <c r="Y12" s="97">
        <f t="shared" si="4"/>
        <v>379508</v>
      </c>
    </row>
    <row r="13" spans="2:25" ht="15" customHeight="1">
      <c r="B13" s="80"/>
      <c r="C13" s="96"/>
      <c r="D13" s="98" t="s">
        <v>25</v>
      </c>
      <c r="E13" s="91">
        <f t="shared" si="0"/>
        <v>1035460</v>
      </c>
      <c r="F13" s="92">
        <v>86288</v>
      </c>
      <c r="G13" s="92"/>
      <c r="H13" s="92"/>
      <c r="I13" s="93"/>
      <c r="J13" s="93"/>
      <c r="K13" s="93">
        <v>86000</v>
      </c>
      <c r="L13" s="93">
        <v>86000</v>
      </c>
      <c r="M13" s="94">
        <f t="shared" si="1"/>
        <v>258288</v>
      </c>
      <c r="N13" s="95">
        <v>111000</v>
      </c>
      <c r="O13" s="95">
        <v>111000</v>
      </c>
      <c r="P13" s="95">
        <v>110852</v>
      </c>
      <c r="Q13" s="97">
        <f t="shared" si="2"/>
        <v>332852</v>
      </c>
      <c r="R13" s="95">
        <v>65000</v>
      </c>
      <c r="S13" s="95">
        <v>65000</v>
      </c>
      <c r="T13" s="95">
        <v>65148</v>
      </c>
      <c r="U13" s="95">
        <f t="shared" si="3"/>
        <v>195148</v>
      </c>
      <c r="V13" s="95">
        <v>89172</v>
      </c>
      <c r="W13" s="95">
        <v>80000</v>
      </c>
      <c r="X13" s="95">
        <v>80000</v>
      </c>
      <c r="Y13" s="97">
        <f t="shared" si="4"/>
        <v>249172</v>
      </c>
    </row>
    <row r="14" spans="2:25" ht="15" customHeight="1">
      <c r="B14" s="80"/>
      <c r="C14" s="96"/>
      <c r="D14" s="99" t="s">
        <v>66</v>
      </c>
      <c r="E14" s="91">
        <f t="shared" si="0"/>
        <v>1000</v>
      </c>
      <c r="F14" s="92">
        <v>0</v>
      </c>
      <c r="G14" s="92"/>
      <c r="H14" s="92"/>
      <c r="I14" s="93"/>
      <c r="J14" s="93"/>
      <c r="K14" s="93">
        <v>1000</v>
      </c>
      <c r="L14" s="93">
        <v>0</v>
      </c>
      <c r="M14" s="94">
        <f t="shared" si="1"/>
        <v>1000</v>
      </c>
      <c r="N14" s="95">
        <v>0</v>
      </c>
      <c r="O14" s="95">
        <v>0</v>
      </c>
      <c r="P14" s="95">
        <v>0</v>
      </c>
      <c r="Q14" s="97">
        <f t="shared" si="2"/>
        <v>0</v>
      </c>
      <c r="R14" s="95">
        <v>0</v>
      </c>
      <c r="S14" s="95">
        <v>0</v>
      </c>
      <c r="T14" s="95">
        <v>0</v>
      </c>
      <c r="U14" s="97">
        <f t="shared" si="3"/>
        <v>0</v>
      </c>
      <c r="V14" s="95">
        <v>0</v>
      </c>
      <c r="W14" s="95">
        <v>0</v>
      </c>
      <c r="X14" s="95">
        <v>0</v>
      </c>
      <c r="Y14" s="97">
        <f t="shared" si="4"/>
        <v>0</v>
      </c>
    </row>
    <row r="15" spans="2:25" ht="15" customHeight="1">
      <c r="B15" s="80"/>
      <c r="C15" s="96"/>
      <c r="D15" s="99" t="s">
        <v>68</v>
      </c>
      <c r="E15" s="91">
        <f t="shared" si="0"/>
        <v>500</v>
      </c>
      <c r="F15" s="92">
        <v>0</v>
      </c>
      <c r="G15" s="92"/>
      <c r="H15" s="92"/>
      <c r="I15" s="93"/>
      <c r="J15" s="93"/>
      <c r="K15" s="93">
        <v>500</v>
      </c>
      <c r="L15" s="93">
        <v>0</v>
      </c>
      <c r="M15" s="94">
        <f t="shared" si="1"/>
        <v>500</v>
      </c>
      <c r="N15" s="95">
        <v>0</v>
      </c>
      <c r="O15" s="95">
        <v>0</v>
      </c>
      <c r="P15" s="95">
        <v>0</v>
      </c>
      <c r="Q15" s="97">
        <f t="shared" si="2"/>
        <v>0</v>
      </c>
      <c r="R15" s="95">
        <v>0</v>
      </c>
      <c r="S15" s="95">
        <v>0</v>
      </c>
      <c r="T15" s="95">
        <v>0</v>
      </c>
      <c r="U15" s="97">
        <f t="shared" si="3"/>
        <v>0</v>
      </c>
      <c r="V15" s="95">
        <v>0</v>
      </c>
      <c r="W15" s="95">
        <v>0</v>
      </c>
      <c r="X15" s="95">
        <v>0</v>
      </c>
      <c r="Y15" s="97">
        <f t="shared" si="4"/>
        <v>0</v>
      </c>
    </row>
    <row r="16" spans="2:25" ht="12.75">
      <c r="B16" s="80"/>
      <c r="C16" s="96"/>
      <c r="D16" s="100" t="s">
        <v>26</v>
      </c>
      <c r="E16" s="91">
        <f t="shared" si="0"/>
        <v>9000</v>
      </c>
      <c r="F16" s="92">
        <v>600</v>
      </c>
      <c r="G16" s="92"/>
      <c r="H16" s="92"/>
      <c r="I16" s="93"/>
      <c r="J16" s="93"/>
      <c r="K16" s="93">
        <v>800</v>
      </c>
      <c r="L16" s="93">
        <v>900</v>
      </c>
      <c r="M16" s="94">
        <f t="shared" si="1"/>
        <v>2300</v>
      </c>
      <c r="N16" s="95">
        <v>720</v>
      </c>
      <c r="O16" s="95">
        <v>720</v>
      </c>
      <c r="P16" s="95">
        <v>720</v>
      </c>
      <c r="Q16" s="97">
        <f t="shared" si="2"/>
        <v>2160</v>
      </c>
      <c r="R16" s="95">
        <v>912</v>
      </c>
      <c r="S16" s="95">
        <v>912</v>
      </c>
      <c r="T16" s="95">
        <v>916</v>
      </c>
      <c r="U16" s="97">
        <f t="shared" si="3"/>
        <v>2740</v>
      </c>
      <c r="V16" s="95">
        <v>600</v>
      </c>
      <c r="W16" s="95">
        <v>600</v>
      </c>
      <c r="X16" s="95">
        <v>600</v>
      </c>
      <c r="Y16" s="97">
        <f t="shared" si="4"/>
        <v>1800</v>
      </c>
    </row>
    <row r="17" spans="2:25" ht="12.75">
      <c r="B17" s="80"/>
      <c r="C17" s="96"/>
      <c r="D17" s="90" t="s">
        <v>27</v>
      </c>
      <c r="E17" s="91">
        <f t="shared" si="0"/>
        <v>50000</v>
      </c>
      <c r="F17" s="92">
        <v>10000</v>
      </c>
      <c r="G17" s="92"/>
      <c r="H17" s="92"/>
      <c r="I17" s="93"/>
      <c r="J17" s="93"/>
      <c r="K17" s="93">
        <v>5000</v>
      </c>
      <c r="L17" s="93">
        <v>5000</v>
      </c>
      <c r="M17" s="101">
        <f t="shared" si="1"/>
        <v>20000</v>
      </c>
      <c r="N17" s="95">
        <v>5000</v>
      </c>
      <c r="O17" s="95">
        <v>5000</v>
      </c>
      <c r="P17" s="95">
        <v>5000</v>
      </c>
      <c r="Q17" s="102">
        <f t="shared" si="2"/>
        <v>15000</v>
      </c>
      <c r="R17" s="95">
        <v>5000</v>
      </c>
      <c r="S17" s="95">
        <v>5000</v>
      </c>
      <c r="T17" s="95">
        <v>2000</v>
      </c>
      <c r="U17" s="102">
        <f t="shared" si="3"/>
        <v>12000</v>
      </c>
      <c r="V17" s="95">
        <v>1000</v>
      </c>
      <c r="W17" s="95">
        <v>1000</v>
      </c>
      <c r="X17" s="95">
        <v>1000</v>
      </c>
      <c r="Y17" s="102">
        <f t="shared" si="4"/>
        <v>3000</v>
      </c>
    </row>
    <row r="18" spans="2:25" ht="12.75">
      <c r="B18" s="80"/>
      <c r="C18" s="96"/>
      <c r="D18" s="103" t="s">
        <v>28</v>
      </c>
      <c r="E18" s="91">
        <f>E9+E10+E11+E12+E13+E14+E15+E16+E17</f>
        <v>11399880</v>
      </c>
      <c r="F18" s="91">
        <f aca="true" t="shared" si="5" ref="F18:Y18">F9+F10+F11+F12+F13+F14+F15+F16+F17</f>
        <v>955532</v>
      </c>
      <c r="G18" s="91">
        <f t="shared" si="5"/>
        <v>0</v>
      </c>
      <c r="H18" s="91">
        <f t="shared" si="5"/>
        <v>0</v>
      </c>
      <c r="I18" s="91">
        <f t="shared" si="5"/>
        <v>0</v>
      </c>
      <c r="J18" s="91">
        <f t="shared" si="5"/>
        <v>0</v>
      </c>
      <c r="K18" s="91">
        <f t="shared" si="5"/>
        <v>1022499</v>
      </c>
      <c r="L18" s="91">
        <f t="shared" si="5"/>
        <v>1020739</v>
      </c>
      <c r="M18" s="91">
        <f t="shared" si="5"/>
        <v>2998770</v>
      </c>
      <c r="N18" s="91">
        <f t="shared" si="5"/>
        <v>1038220</v>
      </c>
      <c r="O18" s="91">
        <f t="shared" si="5"/>
        <v>1038220</v>
      </c>
      <c r="P18" s="91">
        <f t="shared" si="5"/>
        <v>1037572</v>
      </c>
      <c r="Q18" s="91">
        <f t="shared" si="5"/>
        <v>3114012</v>
      </c>
      <c r="R18" s="91">
        <f t="shared" si="5"/>
        <v>972412</v>
      </c>
      <c r="S18" s="91">
        <f t="shared" si="5"/>
        <v>972412</v>
      </c>
      <c r="T18" s="91">
        <f t="shared" si="5"/>
        <v>969064</v>
      </c>
      <c r="U18" s="91">
        <f t="shared" si="5"/>
        <v>2913888</v>
      </c>
      <c r="V18" s="91">
        <f t="shared" si="5"/>
        <v>970340</v>
      </c>
      <c r="W18" s="91">
        <f t="shared" si="5"/>
        <v>1031660</v>
      </c>
      <c r="X18" s="91">
        <f t="shared" si="5"/>
        <v>371210</v>
      </c>
      <c r="Y18" s="91">
        <f t="shared" si="5"/>
        <v>2373210</v>
      </c>
    </row>
    <row r="19" spans="2:256" ht="12.75">
      <c r="B19" s="88">
        <v>2</v>
      </c>
      <c r="C19" s="89" t="s">
        <v>29</v>
      </c>
      <c r="D19" s="90" t="s">
        <v>30</v>
      </c>
      <c r="E19" s="91">
        <f aca="true" t="shared" si="6" ref="E19:E26">M19+Q19+U19+Y19</f>
        <v>232210</v>
      </c>
      <c r="F19" s="92">
        <v>30000</v>
      </c>
      <c r="G19" s="92"/>
      <c r="H19" s="92"/>
      <c r="I19" s="93"/>
      <c r="J19" s="93"/>
      <c r="K19" s="93">
        <v>40000</v>
      </c>
      <c r="L19" s="93">
        <v>40000</v>
      </c>
      <c r="M19" s="94">
        <f aca="true" t="shared" si="7" ref="M19:M26">F19+K19+L19</f>
        <v>110000</v>
      </c>
      <c r="N19" s="93">
        <v>20000</v>
      </c>
      <c r="O19" s="93">
        <v>20000</v>
      </c>
      <c r="P19" s="93">
        <v>20000</v>
      </c>
      <c r="Q19" s="93">
        <f aca="true" t="shared" si="8" ref="Q19:Q26">N19+O19+P19</f>
        <v>60000</v>
      </c>
      <c r="R19" s="93">
        <v>17000</v>
      </c>
      <c r="S19" s="93">
        <v>17000</v>
      </c>
      <c r="T19" s="93">
        <v>17210</v>
      </c>
      <c r="U19" s="93">
        <f aca="true" t="shared" si="9" ref="U19:U26">R19+S19+T19</f>
        <v>51210</v>
      </c>
      <c r="V19" s="93">
        <v>5000</v>
      </c>
      <c r="W19" s="93">
        <v>4000</v>
      </c>
      <c r="X19" s="93">
        <v>2000</v>
      </c>
      <c r="Y19" s="93">
        <f aca="true" t="shared" si="10" ref="Y19:Y26">V19+W19+X19</f>
        <v>11000</v>
      </c>
      <c r="IU19" s="17"/>
      <c r="IV19" s="17"/>
    </row>
    <row r="20" spans="2:25" ht="12.75">
      <c r="B20" s="80"/>
      <c r="C20" s="89" t="s">
        <v>21</v>
      </c>
      <c r="D20" s="90" t="s">
        <v>31</v>
      </c>
      <c r="E20" s="91">
        <f t="shared" si="6"/>
        <v>480000</v>
      </c>
      <c r="F20" s="92">
        <v>40000</v>
      </c>
      <c r="G20" s="92"/>
      <c r="H20" s="92"/>
      <c r="I20" s="93"/>
      <c r="J20" s="93"/>
      <c r="K20" s="93">
        <v>60000</v>
      </c>
      <c r="L20" s="93">
        <v>60000</v>
      </c>
      <c r="M20" s="94">
        <f t="shared" si="7"/>
        <v>160000</v>
      </c>
      <c r="N20" s="93">
        <v>50000</v>
      </c>
      <c r="O20" s="93">
        <v>50000</v>
      </c>
      <c r="P20" s="93">
        <v>54000</v>
      </c>
      <c r="Q20" s="95">
        <f t="shared" si="8"/>
        <v>154000</v>
      </c>
      <c r="R20" s="93">
        <v>53000</v>
      </c>
      <c r="S20" s="93">
        <v>53000</v>
      </c>
      <c r="T20" s="93">
        <v>51000</v>
      </c>
      <c r="U20" s="95">
        <f t="shared" si="9"/>
        <v>157000</v>
      </c>
      <c r="V20" s="93">
        <v>3000</v>
      </c>
      <c r="W20" s="93">
        <v>3000</v>
      </c>
      <c r="X20" s="93">
        <v>3000</v>
      </c>
      <c r="Y20" s="95">
        <f t="shared" si="10"/>
        <v>9000</v>
      </c>
    </row>
    <row r="21" spans="2:25" ht="12.75">
      <c r="B21" s="80"/>
      <c r="C21" s="80"/>
      <c r="D21" s="90" t="s">
        <v>32</v>
      </c>
      <c r="E21" s="91">
        <f t="shared" si="6"/>
        <v>50000</v>
      </c>
      <c r="F21" s="92">
        <v>2000</v>
      </c>
      <c r="G21" s="92"/>
      <c r="H21" s="92"/>
      <c r="I21" s="93"/>
      <c r="J21" s="93"/>
      <c r="K21" s="93">
        <v>8000</v>
      </c>
      <c r="L21" s="93">
        <v>7000</v>
      </c>
      <c r="M21" s="94">
        <f t="shared" si="7"/>
        <v>17000</v>
      </c>
      <c r="N21" s="93">
        <v>5000</v>
      </c>
      <c r="O21" s="93">
        <v>5000</v>
      </c>
      <c r="P21" s="93">
        <v>5000</v>
      </c>
      <c r="Q21" s="95">
        <f t="shared" si="8"/>
        <v>15000</v>
      </c>
      <c r="R21" s="93">
        <v>5800</v>
      </c>
      <c r="S21" s="93">
        <v>5800</v>
      </c>
      <c r="T21" s="93">
        <v>5800</v>
      </c>
      <c r="U21" s="95">
        <f t="shared" si="9"/>
        <v>17400</v>
      </c>
      <c r="V21" s="93">
        <v>200</v>
      </c>
      <c r="W21" s="93">
        <v>200</v>
      </c>
      <c r="X21" s="93">
        <v>200</v>
      </c>
      <c r="Y21" s="95">
        <f t="shared" si="10"/>
        <v>600</v>
      </c>
    </row>
    <row r="22" spans="2:25" ht="12.75">
      <c r="B22" s="80"/>
      <c r="C22" s="96"/>
      <c r="D22" s="90" t="s">
        <v>27</v>
      </c>
      <c r="E22" s="91">
        <f t="shared" si="6"/>
        <v>16900000</v>
      </c>
      <c r="F22" s="92">
        <v>1443333</v>
      </c>
      <c r="G22" s="92"/>
      <c r="H22" s="92"/>
      <c r="I22" s="93"/>
      <c r="J22" s="93"/>
      <c r="K22" s="93">
        <v>1912500</v>
      </c>
      <c r="L22" s="93">
        <v>2213667</v>
      </c>
      <c r="M22" s="94">
        <f t="shared" si="7"/>
        <v>5569500</v>
      </c>
      <c r="N22" s="93">
        <v>1800000</v>
      </c>
      <c r="O22" s="93">
        <v>1800000</v>
      </c>
      <c r="P22" s="93">
        <v>1317500</v>
      </c>
      <c r="Q22" s="97">
        <f t="shared" si="8"/>
        <v>4917500</v>
      </c>
      <c r="R22" s="93">
        <v>1800000</v>
      </c>
      <c r="S22" s="93">
        <v>1800000</v>
      </c>
      <c r="T22" s="93">
        <v>1317500</v>
      </c>
      <c r="U22" s="97">
        <f t="shared" si="9"/>
        <v>4917500</v>
      </c>
      <c r="V22" s="93">
        <v>499500</v>
      </c>
      <c r="W22" s="93">
        <v>499500</v>
      </c>
      <c r="X22" s="93">
        <v>496500</v>
      </c>
      <c r="Y22" s="97">
        <f t="shared" si="10"/>
        <v>1495500</v>
      </c>
    </row>
    <row r="23" spans="2:25" ht="12.75">
      <c r="B23" s="80"/>
      <c r="C23" s="96"/>
      <c r="D23" s="90" t="s">
        <v>33</v>
      </c>
      <c r="E23" s="91">
        <f t="shared" si="6"/>
        <v>320000</v>
      </c>
      <c r="F23" s="92">
        <v>20000</v>
      </c>
      <c r="G23" s="92"/>
      <c r="H23" s="92"/>
      <c r="I23" s="93"/>
      <c r="J23" s="93"/>
      <c r="K23" s="93">
        <v>20000</v>
      </c>
      <c r="L23" s="93">
        <v>20000</v>
      </c>
      <c r="M23" s="94">
        <f t="shared" si="7"/>
        <v>60000</v>
      </c>
      <c r="N23" s="93">
        <v>40000</v>
      </c>
      <c r="O23" s="93">
        <v>30000</v>
      </c>
      <c r="P23" s="93">
        <v>30000</v>
      </c>
      <c r="Q23" s="97">
        <f t="shared" si="8"/>
        <v>100000</v>
      </c>
      <c r="R23" s="93">
        <v>50000</v>
      </c>
      <c r="S23" s="93">
        <v>50000</v>
      </c>
      <c r="T23" s="93">
        <v>45000</v>
      </c>
      <c r="U23" s="97">
        <f t="shared" si="9"/>
        <v>145000</v>
      </c>
      <c r="V23" s="93">
        <v>5000</v>
      </c>
      <c r="W23" s="93">
        <v>5000</v>
      </c>
      <c r="X23" s="93">
        <v>5000</v>
      </c>
      <c r="Y23" s="97">
        <f t="shared" si="10"/>
        <v>15000</v>
      </c>
    </row>
    <row r="24" spans="2:25" ht="12.75" hidden="1">
      <c r="B24" s="80"/>
      <c r="C24" s="96"/>
      <c r="D24" s="90" t="s">
        <v>34</v>
      </c>
      <c r="E24" s="91">
        <f t="shared" si="6"/>
        <v>0</v>
      </c>
      <c r="F24" s="92">
        <v>0</v>
      </c>
      <c r="G24" s="92"/>
      <c r="H24" s="92"/>
      <c r="I24" s="93"/>
      <c r="J24" s="93"/>
      <c r="K24" s="93">
        <v>0</v>
      </c>
      <c r="L24" s="93">
        <v>0</v>
      </c>
      <c r="M24" s="94">
        <f t="shared" si="7"/>
        <v>0</v>
      </c>
      <c r="N24" s="93">
        <v>0</v>
      </c>
      <c r="O24" s="93">
        <v>0</v>
      </c>
      <c r="P24" s="93">
        <v>0</v>
      </c>
      <c r="Q24" s="97">
        <f t="shared" si="8"/>
        <v>0</v>
      </c>
      <c r="R24" s="95">
        <v>0</v>
      </c>
      <c r="S24" s="95">
        <v>0</v>
      </c>
      <c r="T24" s="95">
        <v>0</v>
      </c>
      <c r="U24" s="97">
        <f t="shared" si="9"/>
        <v>0</v>
      </c>
      <c r="V24" s="93">
        <v>0</v>
      </c>
      <c r="W24" s="93">
        <v>0</v>
      </c>
      <c r="X24" s="93">
        <v>0</v>
      </c>
      <c r="Y24" s="97">
        <f t="shared" si="10"/>
        <v>0</v>
      </c>
    </row>
    <row r="25" spans="2:25" ht="12.75">
      <c r="B25" s="80"/>
      <c r="C25" s="96"/>
      <c r="D25" s="90" t="s">
        <v>35</v>
      </c>
      <c r="E25" s="91">
        <f t="shared" si="6"/>
        <v>2510</v>
      </c>
      <c r="F25" s="92">
        <v>209</v>
      </c>
      <c r="G25" s="92"/>
      <c r="H25" s="92"/>
      <c r="I25" s="93"/>
      <c r="J25" s="93"/>
      <c r="K25" s="93">
        <v>200</v>
      </c>
      <c r="L25" s="93">
        <v>250</v>
      </c>
      <c r="M25" s="94">
        <f t="shared" si="7"/>
        <v>659</v>
      </c>
      <c r="N25" s="93">
        <v>201</v>
      </c>
      <c r="O25" s="93">
        <v>250</v>
      </c>
      <c r="P25" s="93">
        <v>200</v>
      </c>
      <c r="Q25" s="97">
        <f t="shared" si="8"/>
        <v>651</v>
      </c>
      <c r="R25" s="95">
        <v>200</v>
      </c>
      <c r="S25" s="95">
        <v>200</v>
      </c>
      <c r="T25" s="95">
        <v>500</v>
      </c>
      <c r="U25" s="97">
        <f t="shared" si="9"/>
        <v>900</v>
      </c>
      <c r="V25" s="93">
        <v>100</v>
      </c>
      <c r="W25" s="93">
        <v>100</v>
      </c>
      <c r="X25" s="93">
        <v>100</v>
      </c>
      <c r="Y25" s="97">
        <f t="shared" si="10"/>
        <v>300</v>
      </c>
    </row>
    <row r="26" spans="2:25" ht="12.75">
      <c r="B26" s="80"/>
      <c r="C26" s="96"/>
      <c r="D26" s="90" t="s">
        <v>36</v>
      </c>
      <c r="E26" s="91">
        <f t="shared" si="6"/>
        <v>457870</v>
      </c>
      <c r="F26" s="92">
        <v>38155</v>
      </c>
      <c r="G26" s="92"/>
      <c r="H26" s="92"/>
      <c r="I26" s="93"/>
      <c r="J26" s="93"/>
      <c r="K26" s="93">
        <v>30000</v>
      </c>
      <c r="L26" s="93">
        <v>30000</v>
      </c>
      <c r="M26" s="94">
        <f t="shared" si="7"/>
        <v>98155</v>
      </c>
      <c r="N26" s="93">
        <v>30000</v>
      </c>
      <c r="O26" s="93">
        <v>30000</v>
      </c>
      <c r="P26" s="93">
        <v>27848</v>
      </c>
      <c r="Q26" s="97">
        <f t="shared" si="8"/>
        <v>87848</v>
      </c>
      <c r="R26" s="95">
        <v>52000</v>
      </c>
      <c r="S26" s="95">
        <v>52000</v>
      </c>
      <c r="T26" s="95">
        <v>52000</v>
      </c>
      <c r="U26" s="97">
        <f t="shared" si="9"/>
        <v>156000</v>
      </c>
      <c r="V26" s="93">
        <v>40000</v>
      </c>
      <c r="W26" s="93">
        <v>40000</v>
      </c>
      <c r="X26" s="93">
        <v>35867</v>
      </c>
      <c r="Y26" s="97">
        <f t="shared" si="10"/>
        <v>115867</v>
      </c>
    </row>
    <row r="27" spans="2:25" ht="12.75">
      <c r="B27" s="80"/>
      <c r="C27" s="96"/>
      <c r="D27" s="103" t="s">
        <v>28</v>
      </c>
      <c r="E27" s="91">
        <f aca="true" t="shared" si="11" ref="E27:M27">E19+E20+E21+E22+E23+E25+E26</f>
        <v>18442590</v>
      </c>
      <c r="F27" s="91">
        <f t="shared" si="11"/>
        <v>1573697</v>
      </c>
      <c r="G27" s="91">
        <f t="shared" si="11"/>
        <v>0</v>
      </c>
      <c r="H27" s="91">
        <f t="shared" si="11"/>
        <v>0</v>
      </c>
      <c r="I27" s="91">
        <f t="shared" si="11"/>
        <v>0</v>
      </c>
      <c r="J27" s="91">
        <f t="shared" si="11"/>
        <v>0</v>
      </c>
      <c r="K27" s="91">
        <f t="shared" si="11"/>
        <v>2070700</v>
      </c>
      <c r="L27" s="91">
        <f t="shared" si="11"/>
        <v>2370917</v>
      </c>
      <c r="M27" s="91">
        <f t="shared" si="11"/>
        <v>6015314</v>
      </c>
      <c r="N27" s="104">
        <f aca="true" t="shared" si="12" ref="N27:Y27">N19+N20+N21+N22+N23+N25+N26</f>
        <v>1945201</v>
      </c>
      <c r="O27" s="104">
        <f t="shared" si="12"/>
        <v>1935250</v>
      </c>
      <c r="P27" s="104">
        <f t="shared" si="12"/>
        <v>1454548</v>
      </c>
      <c r="Q27" s="104">
        <f t="shared" si="12"/>
        <v>5334999</v>
      </c>
      <c r="R27" s="104">
        <f t="shared" si="12"/>
        <v>1978000</v>
      </c>
      <c r="S27" s="104">
        <f t="shared" si="12"/>
        <v>1978000</v>
      </c>
      <c r="T27" s="104">
        <f t="shared" si="12"/>
        <v>1489010</v>
      </c>
      <c r="U27" s="104">
        <f t="shared" si="12"/>
        <v>5445010</v>
      </c>
      <c r="V27" s="104">
        <f t="shared" si="12"/>
        <v>552800</v>
      </c>
      <c r="W27" s="104">
        <f t="shared" si="12"/>
        <v>551800</v>
      </c>
      <c r="X27" s="104">
        <f t="shared" si="12"/>
        <v>542667</v>
      </c>
      <c r="Y27" s="104">
        <f t="shared" si="12"/>
        <v>1647267</v>
      </c>
    </row>
    <row r="28" spans="2:256" ht="12.75">
      <c r="B28" s="88">
        <v>3</v>
      </c>
      <c r="C28" s="89" t="s">
        <v>37</v>
      </c>
      <c r="D28" s="90" t="s">
        <v>30</v>
      </c>
      <c r="E28" s="91">
        <f aca="true" t="shared" si="13" ref="E28:E38">M28+Q28+U28+Y28</f>
        <v>115000</v>
      </c>
      <c r="F28" s="93">
        <v>10000</v>
      </c>
      <c r="G28" s="93"/>
      <c r="H28" s="93"/>
      <c r="I28" s="93"/>
      <c r="J28" s="93"/>
      <c r="K28" s="93">
        <v>20000</v>
      </c>
      <c r="L28" s="93">
        <v>20000</v>
      </c>
      <c r="M28" s="94">
        <f aca="true" t="shared" si="14" ref="M28:M38">F28+K28+L28</f>
        <v>50000</v>
      </c>
      <c r="N28" s="95">
        <v>15000</v>
      </c>
      <c r="O28" s="95">
        <v>10000</v>
      </c>
      <c r="P28" s="95">
        <v>10000</v>
      </c>
      <c r="Q28" s="95">
        <f aca="true" t="shared" si="15" ref="Q28:Q38">N28+O28+P28</f>
        <v>35000</v>
      </c>
      <c r="R28" s="95">
        <v>9000</v>
      </c>
      <c r="S28" s="95">
        <v>9000</v>
      </c>
      <c r="T28" s="95">
        <v>9000</v>
      </c>
      <c r="U28" s="95">
        <f aca="true" t="shared" si="16" ref="U28:U38">R28+S28+T28</f>
        <v>27000</v>
      </c>
      <c r="V28" s="95">
        <v>1000</v>
      </c>
      <c r="W28" s="95">
        <v>1000</v>
      </c>
      <c r="X28" s="95">
        <v>1000</v>
      </c>
      <c r="Y28" s="95">
        <f aca="true" t="shared" si="17" ref="Y28:Y38">V28+W28+X28</f>
        <v>3000</v>
      </c>
      <c r="IU28" s="17"/>
      <c r="IV28" s="17"/>
    </row>
    <row r="29" spans="2:25" ht="12.75">
      <c r="B29" s="88"/>
      <c r="C29" s="89" t="s">
        <v>38</v>
      </c>
      <c r="D29" s="90" t="s">
        <v>31</v>
      </c>
      <c r="E29" s="91">
        <f t="shared" si="13"/>
        <v>430000</v>
      </c>
      <c r="F29" s="93">
        <v>35000</v>
      </c>
      <c r="G29" s="93"/>
      <c r="H29" s="93"/>
      <c r="I29" s="93"/>
      <c r="J29" s="93"/>
      <c r="K29" s="93">
        <v>50000</v>
      </c>
      <c r="L29" s="93">
        <v>50000</v>
      </c>
      <c r="M29" s="94">
        <f t="shared" si="14"/>
        <v>135000</v>
      </c>
      <c r="N29" s="95">
        <v>48000</v>
      </c>
      <c r="O29" s="95">
        <v>48000</v>
      </c>
      <c r="P29" s="95">
        <v>52000</v>
      </c>
      <c r="Q29" s="95">
        <f t="shared" si="15"/>
        <v>148000</v>
      </c>
      <c r="R29" s="95">
        <v>47000</v>
      </c>
      <c r="S29" s="95">
        <v>47000</v>
      </c>
      <c r="T29" s="95">
        <v>45500</v>
      </c>
      <c r="U29" s="95">
        <f t="shared" si="16"/>
        <v>139500</v>
      </c>
      <c r="V29" s="95">
        <v>2500</v>
      </c>
      <c r="W29" s="95">
        <v>2500</v>
      </c>
      <c r="X29" s="95">
        <v>2500</v>
      </c>
      <c r="Y29" s="95">
        <f t="shared" si="17"/>
        <v>7500</v>
      </c>
    </row>
    <row r="30" spans="2:25" ht="12.75">
      <c r="B30" s="88"/>
      <c r="C30" s="105" t="s">
        <v>21</v>
      </c>
      <c r="D30" s="90" t="s">
        <v>32</v>
      </c>
      <c r="E30" s="91">
        <f t="shared" si="13"/>
        <v>62980</v>
      </c>
      <c r="F30" s="93">
        <v>7415</v>
      </c>
      <c r="G30" s="93"/>
      <c r="H30" s="93"/>
      <c r="I30" s="93"/>
      <c r="J30" s="93"/>
      <c r="K30" s="93">
        <v>8000</v>
      </c>
      <c r="L30" s="93">
        <v>7585</v>
      </c>
      <c r="M30" s="94">
        <f t="shared" si="14"/>
        <v>23000</v>
      </c>
      <c r="N30" s="95">
        <v>6000</v>
      </c>
      <c r="O30" s="95">
        <v>6000</v>
      </c>
      <c r="P30" s="95">
        <v>6000</v>
      </c>
      <c r="Q30" s="95">
        <f t="shared" si="15"/>
        <v>18000</v>
      </c>
      <c r="R30" s="95">
        <v>7100</v>
      </c>
      <c r="S30" s="95">
        <v>7100</v>
      </c>
      <c r="T30" s="95">
        <v>7180</v>
      </c>
      <c r="U30" s="95">
        <f t="shared" si="16"/>
        <v>21380</v>
      </c>
      <c r="V30" s="95">
        <v>200</v>
      </c>
      <c r="W30" s="95">
        <v>200</v>
      </c>
      <c r="X30" s="95">
        <v>200</v>
      </c>
      <c r="Y30" s="95">
        <f t="shared" si="17"/>
        <v>600</v>
      </c>
    </row>
    <row r="31" spans="2:25" ht="12.75">
      <c r="B31" s="88"/>
      <c r="C31" s="105"/>
      <c r="D31" s="90" t="s">
        <v>39</v>
      </c>
      <c r="E31" s="91">
        <f t="shared" si="13"/>
        <v>431810</v>
      </c>
      <c r="F31" s="93">
        <v>35984</v>
      </c>
      <c r="G31" s="93"/>
      <c r="H31" s="93"/>
      <c r="I31" s="93"/>
      <c r="J31" s="93"/>
      <c r="K31" s="93">
        <v>60000</v>
      </c>
      <c r="L31" s="93">
        <v>60000</v>
      </c>
      <c r="M31" s="94">
        <f t="shared" si="14"/>
        <v>155984</v>
      </c>
      <c r="N31" s="95">
        <v>40000</v>
      </c>
      <c r="O31" s="95">
        <v>40000</v>
      </c>
      <c r="P31" s="95">
        <v>40000</v>
      </c>
      <c r="Q31" s="95">
        <f t="shared" si="15"/>
        <v>120000</v>
      </c>
      <c r="R31" s="95">
        <v>48000</v>
      </c>
      <c r="S31" s="95">
        <v>48000</v>
      </c>
      <c r="T31" s="95">
        <v>49826</v>
      </c>
      <c r="U31" s="95">
        <f t="shared" si="16"/>
        <v>145826</v>
      </c>
      <c r="V31" s="95">
        <v>4000</v>
      </c>
      <c r="W31" s="95">
        <v>4000</v>
      </c>
      <c r="X31" s="95">
        <v>2000</v>
      </c>
      <c r="Y31" s="95">
        <f t="shared" si="17"/>
        <v>10000</v>
      </c>
    </row>
    <row r="32" spans="2:25" ht="12.75">
      <c r="B32" s="88"/>
      <c r="C32" s="105"/>
      <c r="D32" s="99" t="s">
        <v>68</v>
      </c>
      <c r="E32" s="91">
        <f t="shared" si="13"/>
        <v>500</v>
      </c>
      <c r="F32" s="93">
        <v>0</v>
      </c>
      <c r="G32" s="93"/>
      <c r="H32" s="93"/>
      <c r="I32" s="93"/>
      <c r="J32" s="93"/>
      <c r="K32" s="93">
        <v>500</v>
      </c>
      <c r="L32" s="93">
        <v>0</v>
      </c>
      <c r="M32" s="94">
        <f t="shared" si="14"/>
        <v>500</v>
      </c>
      <c r="N32" s="95">
        <v>0</v>
      </c>
      <c r="O32" s="95">
        <v>0</v>
      </c>
      <c r="P32" s="95">
        <v>0</v>
      </c>
      <c r="Q32" s="95">
        <f t="shared" si="15"/>
        <v>0</v>
      </c>
      <c r="R32" s="95">
        <v>0</v>
      </c>
      <c r="S32" s="95">
        <v>0</v>
      </c>
      <c r="T32" s="95">
        <v>0</v>
      </c>
      <c r="U32" s="95">
        <f t="shared" si="16"/>
        <v>0</v>
      </c>
      <c r="V32" s="95">
        <v>0</v>
      </c>
      <c r="W32" s="95">
        <v>0</v>
      </c>
      <c r="X32" s="95">
        <v>0</v>
      </c>
      <c r="Y32" s="95">
        <f t="shared" si="17"/>
        <v>0</v>
      </c>
    </row>
    <row r="33" spans="2:25" ht="12.75">
      <c r="B33" s="80"/>
      <c r="C33" s="80"/>
      <c r="D33" s="90" t="s">
        <v>40</v>
      </c>
      <c r="E33" s="91">
        <f t="shared" si="13"/>
        <v>300000</v>
      </c>
      <c r="F33" s="93">
        <v>50000</v>
      </c>
      <c r="G33" s="93"/>
      <c r="H33" s="93"/>
      <c r="I33" s="93"/>
      <c r="J33" s="93"/>
      <c r="K33" s="93">
        <v>25000</v>
      </c>
      <c r="L33" s="93">
        <v>25000</v>
      </c>
      <c r="M33" s="94">
        <f t="shared" si="14"/>
        <v>100000</v>
      </c>
      <c r="N33" s="95">
        <v>25000</v>
      </c>
      <c r="O33" s="95">
        <v>25000</v>
      </c>
      <c r="P33" s="95">
        <v>25000</v>
      </c>
      <c r="Q33" s="95">
        <f t="shared" si="15"/>
        <v>75000</v>
      </c>
      <c r="R33" s="95">
        <v>21000</v>
      </c>
      <c r="S33" s="95">
        <v>21000</v>
      </c>
      <c r="T33" s="95">
        <v>23000</v>
      </c>
      <c r="U33" s="95">
        <f t="shared" si="16"/>
        <v>65000</v>
      </c>
      <c r="V33" s="95">
        <v>20000</v>
      </c>
      <c r="W33" s="95">
        <v>20000</v>
      </c>
      <c r="X33" s="95">
        <v>20000</v>
      </c>
      <c r="Y33" s="95">
        <f t="shared" si="17"/>
        <v>60000</v>
      </c>
    </row>
    <row r="34" spans="2:25" ht="12.75">
      <c r="B34" s="88"/>
      <c r="C34" s="89"/>
      <c r="D34" s="90" t="s">
        <v>27</v>
      </c>
      <c r="E34" s="91">
        <f t="shared" si="13"/>
        <v>150000</v>
      </c>
      <c r="F34" s="93">
        <v>30000</v>
      </c>
      <c r="G34" s="93"/>
      <c r="H34" s="93"/>
      <c r="I34" s="93"/>
      <c r="J34" s="93"/>
      <c r="K34" s="93">
        <v>30000</v>
      </c>
      <c r="L34" s="93">
        <v>30000</v>
      </c>
      <c r="M34" s="94">
        <f t="shared" si="14"/>
        <v>90000</v>
      </c>
      <c r="N34" s="95">
        <v>20000</v>
      </c>
      <c r="O34" s="95">
        <v>10000</v>
      </c>
      <c r="P34" s="95">
        <v>10000</v>
      </c>
      <c r="Q34" s="97">
        <f t="shared" si="15"/>
        <v>40000</v>
      </c>
      <c r="R34" s="95">
        <v>5000</v>
      </c>
      <c r="S34" s="95">
        <v>5000</v>
      </c>
      <c r="T34" s="95">
        <v>4000</v>
      </c>
      <c r="U34" s="97">
        <f t="shared" si="16"/>
        <v>14000</v>
      </c>
      <c r="V34" s="95">
        <v>2000</v>
      </c>
      <c r="W34" s="95">
        <v>2000</v>
      </c>
      <c r="X34" s="95">
        <v>2000</v>
      </c>
      <c r="Y34" s="97">
        <f t="shared" si="17"/>
        <v>6000</v>
      </c>
    </row>
    <row r="35" spans="2:25" ht="12.75">
      <c r="B35" s="88"/>
      <c r="C35" s="89"/>
      <c r="D35" s="98" t="s">
        <v>41</v>
      </c>
      <c r="E35" s="91">
        <f t="shared" si="13"/>
        <v>987760</v>
      </c>
      <c r="F35" s="93">
        <v>82313</v>
      </c>
      <c r="G35" s="93"/>
      <c r="H35" s="93"/>
      <c r="I35" s="93"/>
      <c r="J35" s="93"/>
      <c r="K35" s="93">
        <v>82313</v>
      </c>
      <c r="L35" s="93">
        <v>82313</v>
      </c>
      <c r="M35" s="94">
        <f t="shared" si="14"/>
        <v>246939</v>
      </c>
      <c r="N35" s="95">
        <v>94626</v>
      </c>
      <c r="O35" s="95">
        <v>94626</v>
      </c>
      <c r="P35" s="95">
        <v>94626</v>
      </c>
      <c r="Q35" s="97">
        <f t="shared" si="15"/>
        <v>283878</v>
      </c>
      <c r="R35" s="95">
        <v>70000</v>
      </c>
      <c r="S35" s="95">
        <v>70000</v>
      </c>
      <c r="T35" s="95">
        <v>70000</v>
      </c>
      <c r="U35" s="97">
        <f t="shared" si="16"/>
        <v>210000</v>
      </c>
      <c r="V35" s="95">
        <v>82313</v>
      </c>
      <c r="W35" s="95">
        <v>82313</v>
      </c>
      <c r="X35" s="95">
        <v>82317</v>
      </c>
      <c r="Y35" s="97">
        <f t="shared" si="17"/>
        <v>246943</v>
      </c>
    </row>
    <row r="36" spans="2:25" ht="12.75">
      <c r="B36" s="88"/>
      <c r="C36" s="89"/>
      <c r="D36" s="98" t="s">
        <v>26</v>
      </c>
      <c r="E36" s="91">
        <f t="shared" si="13"/>
        <v>3000</v>
      </c>
      <c r="F36" s="93">
        <v>200</v>
      </c>
      <c r="G36" s="93"/>
      <c r="H36" s="93"/>
      <c r="I36" s="93"/>
      <c r="J36" s="93"/>
      <c r="K36" s="93">
        <v>200</v>
      </c>
      <c r="L36" s="93">
        <v>200</v>
      </c>
      <c r="M36" s="94">
        <f t="shared" si="14"/>
        <v>600</v>
      </c>
      <c r="N36" s="95">
        <v>300</v>
      </c>
      <c r="O36" s="95">
        <v>300</v>
      </c>
      <c r="P36" s="95">
        <v>300</v>
      </c>
      <c r="Q36" s="97">
        <f t="shared" si="15"/>
        <v>900</v>
      </c>
      <c r="R36" s="95">
        <v>300</v>
      </c>
      <c r="S36" s="95">
        <v>300</v>
      </c>
      <c r="T36" s="95">
        <v>300</v>
      </c>
      <c r="U36" s="97">
        <f t="shared" si="16"/>
        <v>900</v>
      </c>
      <c r="V36" s="95">
        <v>200</v>
      </c>
      <c r="W36" s="95">
        <v>200</v>
      </c>
      <c r="X36" s="95">
        <v>200</v>
      </c>
      <c r="Y36" s="97">
        <f t="shared" si="17"/>
        <v>600</v>
      </c>
    </row>
    <row r="37" spans="2:25" ht="12.75">
      <c r="B37" s="88"/>
      <c r="C37" s="89"/>
      <c r="D37" s="90" t="s">
        <v>33</v>
      </c>
      <c r="E37" s="91">
        <f t="shared" si="13"/>
        <v>619600</v>
      </c>
      <c r="F37" s="93">
        <v>58300</v>
      </c>
      <c r="G37" s="93"/>
      <c r="H37" s="93"/>
      <c r="I37" s="93"/>
      <c r="J37" s="93"/>
      <c r="K37" s="93">
        <v>60000</v>
      </c>
      <c r="L37" s="93">
        <v>60000</v>
      </c>
      <c r="M37" s="94">
        <f t="shared" si="14"/>
        <v>178300</v>
      </c>
      <c r="N37" s="95">
        <v>60000</v>
      </c>
      <c r="O37" s="95">
        <v>50000</v>
      </c>
      <c r="P37" s="95">
        <v>30000</v>
      </c>
      <c r="Q37" s="97">
        <f t="shared" si="15"/>
        <v>140000</v>
      </c>
      <c r="R37" s="95">
        <v>47000</v>
      </c>
      <c r="S37" s="95">
        <v>47000</v>
      </c>
      <c r="T37" s="95">
        <v>57300</v>
      </c>
      <c r="U37" s="97">
        <f t="shared" si="16"/>
        <v>151300</v>
      </c>
      <c r="V37" s="95">
        <v>50000</v>
      </c>
      <c r="W37" s="95">
        <v>50000</v>
      </c>
      <c r="X37" s="95">
        <v>50000</v>
      </c>
      <c r="Y37" s="97">
        <f t="shared" si="17"/>
        <v>150000</v>
      </c>
    </row>
    <row r="38" spans="2:25" ht="12.75">
      <c r="B38" s="88"/>
      <c r="C38" s="89"/>
      <c r="D38" s="106" t="s">
        <v>42</v>
      </c>
      <c r="E38" s="91">
        <f t="shared" si="13"/>
        <v>107780</v>
      </c>
      <c r="F38" s="93">
        <v>8981</v>
      </c>
      <c r="G38" s="93"/>
      <c r="H38" s="93"/>
      <c r="I38" s="93"/>
      <c r="J38" s="93"/>
      <c r="K38" s="93">
        <v>8000</v>
      </c>
      <c r="L38" s="93">
        <v>8000</v>
      </c>
      <c r="M38" s="94">
        <f t="shared" si="14"/>
        <v>24981</v>
      </c>
      <c r="N38" s="95">
        <v>10000</v>
      </c>
      <c r="O38" s="95">
        <v>10000</v>
      </c>
      <c r="P38" s="95">
        <v>10299</v>
      </c>
      <c r="Q38" s="97">
        <f t="shared" si="15"/>
        <v>30299</v>
      </c>
      <c r="R38" s="95">
        <v>7500</v>
      </c>
      <c r="S38" s="95">
        <v>7500</v>
      </c>
      <c r="T38" s="95">
        <v>7500</v>
      </c>
      <c r="U38" s="97">
        <f t="shared" si="16"/>
        <v>22500</v>
      </c>
      <c r="V38" s="95">
        <v>10000</v>
      </c>
      <c r="W38" s="95">
        <v>10000</v>
      </c>
      <c r="X38" s="95">
        <v>10000</v>
      </c>
      <c r="Y38" s="97">
        <f t="shared" si="17"/>
        <v>30000</v>
      </c>
    </row>
    <row r="39" spans="2:25" ht="12.75">
      <c r="B39" s="88"/>
      <c r="C39" s="89"/>
      <c r="D39" s="103" t="s">
        <v>28</v>
      </c>
      <c r="E39" s="91">
        <f>E28+E29+E30+E31+E32+E33+E34+E35+E36+E37+E38</f>
        <v>3208430</v>
      </c>
      <c r="F39" s="91">
        <f aca="true" t="shared" si="18" ref="F39:Y39">F28+F29+F30+F31+F32+F33+F34+F35+F36+F37+F38</f>
        <v>318193</v>
      </c>
      <c r="G39" s="91">
        <f t="shared" si="18"/>
        <v>0</v>
      </c>
      <c r="H39" s="91">
        <f t="shared" si="18"/>
        <v>0</v>
      </c>
      <c r="I39" s="91">
        <f t="shared" si="18"/>
        <v>0</v>
      </c>
      <c r="J39" s="91">
        <f t="shared" si="18"/>
        <v>0</v>
      </c>
      <c r="K39" s="91">
        <f t="shared" si="18"/>
        <v>344013</v>
      </c>
      <c r="L39" s="91">
        <f t="shared" si="18"/>
        <v>343098</v>
      </c>
      <c r="M39" s="91">
        <f t="shared" si="18"/>
        <v>1005304</v>
      </c>
      <c r="N39" s="91">
        <f t="shared" si="18"/>
        <v>318926</v>
      </c>
      <c r="O39" s="91">
        <f t="shared" si="18"/>
        <v>293926</v>
      </c>
      <c r="P39" s="91">
        <f t="shared" si="18"/>
        <v>278225</v>
      </c>
      <c r="Q39" s="91">
        <f t="shared" si="18"/>
        <v>891077</v>
      </c>
      <c r="R39" s="91">
        <f t="shared" si="18"/>
        <v>261900</v>
      </c>
      <c r="S39" s="91">
        <f t="shared" si="18"/>
        <v>261900</v>
      </c>
      <c r="T39" s="91">
        <f t="shared" si="18"/>
        <v>273606</v>
      </c>
      <c r="U39" s="91">
        <f t="shared" si="18"/>
        <v>797406</v>
      </c>
      <c r="V39" s="91">
        <f t="shared" si="18"/>
        <v>172213</v>
      </c>
      <c r="W39" s="91">
        <f t="shared" si="18"/>
        <v>172213</v>
      </c>
      <c r="X39" s="91">
        <f t="shared" si="18"/>
        <v>170217</v>
      </c>
      <c r="Y39" s="91">
        <f t="shared" si="18"/>
        <v>514643</v>
      </c>
    </row>
    <row r="40" spans="2:25" ht="12.75">
      <c r="B40" s="88">
        <v>4</v>
      </c>
      <c r="C40" s="89" t="s">
        <v>43</v>
      </c>
      <c r="D40" s="90" t="s">
        <v>40</v>
      </c>
      <c r="E40" s="91">
        <f>M40+Q40+U40+Y40</f>
        <v>2813620</v>
      </c>
      <c r="F40" s="92">
        <v>209468</v>
      </c>
      <c r="G40" s="107"/>
      <c r="H40" s="108"/>
      <c r="I40" s="109"/>
      <c r="J40" s="110"/>
      <c r="K40" s="92">
        <v>300000</v>
      </c>
      <c r="L40" s="92">
        <v>210528</v>
      </c>
      <c r="M40" s="101">
        <f>F40+K40+L40</f>
        <v>719996</v>
      </c>
      <c r="N40" s="111">
        <v>248136</v>
      </c>
      <c r="O40" s="111">
        <v>175000</v>
      </c>
      <c r="P40" s="111">
        <v>166336</v>
      </c>
      <c r="Q40" s="102">
        <f>N40+O40+P40</f>
        <v>589472</v>
      </c>
      <c r="R40" s="111">
        <v>250000</v>
      </c>
      <c r="S40" s="111">
        <v>250000</v>
      </c>
      <c r="T40" s="111">
        <v>254152</v>
      </c>
      <c r="U40" s="97">
        <f>R40+S40+T40</f>
        <v>754152</v>
      </c>
      <c r="V40" s="111">
        <v>250000</v>
      </c>
      <c r="W40" s="111">
        <v>250000</v>
      </c>
      <c r="X40" s="111">
        <v>250000</v>
      </c>
      <c r="Y40" s="97">
        <f>V40+W40+X40</f>
        <v>750000</v>
      </c>
    </row>
    <row r="41" spans="2:25" ht="12.75">
      <c r="B41" s="88"/>
      <c r="C41" s="89" t="s">
        <v>21</v>
      </c>
      <c r="D41" s="103" t="s">
        <v>28</v>
      </c>
      <c r="E41" s="91">
        <f>M41+Q41+U41+Y41</f>
        <v>2813620</v>
      </c>
      <c r="F41" s="94">
        <f>F40</f>
        <v>209468</v>
      </c>
      <c r="G41" s="94" t="e">
        <f>#REF!+#REF!</f>
        <v>#REF!</v>
      </c>
      <c r="H41" s="94" t="e">
        <f>#REF!+#REF!</f>
        <v>#REF!</v>
      </c>
      <c r="I41" s="94" t="e">
        <f>#REF!+#REF!</f>
        <v>#REF!</v>
      </c>
      <c r="J41" s="94" t="e">
        <f>#REF!+#REF!</f>
        <v>#REF!</v>
      </c>
      <c r="K41" s="94">
        <f aca="true" t="shared" si="19" ref="K41:Y41">K40</f>
        <v>300000</v>
      </c>
      <c r="L41" s="94">
        <f t="shared" si="19"/>
        <v>210528</v>
      </c>
      <c r="M41" s="94">
        <f t="shared" si="19"/>
        <v>719996</v>
      </c>
      <c r="N41" s="94">
        <f t="shared" si="19"/>
        <v>248136</v>
      </c>
      <c r="O41" s="94">
        <f t="shared" si="19"/>
        <v>175000</v>
      </c>
      <c r="P41" s="94">
        <f t="shared" si="19"/>
        <v>166336</v>
      </c>
      <c r="Q41" s="94">
        <f t="shared" si="19"/>
        <v>589472</v>
      </c>
      <c r="R41" s="94">
        <f t="shared" si="19"/>
        <v>250000</v>
      </c>
      <c r="S41" s="94">
        <f t="shared" si="19"/>
        <v>250000</v>
      </c>
      <c r="T41" s="94">
        <f t="shared" si="19"/>
        <v>254152</v>
      </c>
      <c r="U41" s="94">
        <f t="shared" si="19"/>
        <v>754152</v>
      </c>
      <c r="V41" s="94">
        <f t="shared" si="19"/>
        <v>250000</v>
      </c>
      <c r="W41" s="94">
        <f t="shared" si="19"/>
        <v>250000</v>
      </c>
      <c r="X41" s="94">
        <f t="shared" si="19"/>
        <v>250000</v>
      </c>
      <c r="Y41" s="94">
        <f t="shared" si="19"/>
        <v>750000</v>
      </c>
    </row>
    <row r="42" spans="2:25" ht="12.75">
      <c r="B42" s="88">
        <v>5</v>
      </c>
      <c r="C42" s="89" t="s">
        <v>44</v>
      </c>
      <c r="D42" s="90" t="s">
        <v>27</v>
      </c>
      <c r="E42" s="91">
        <f>M42+Q42+U42+Y42</f>
        <v>16900000</v>
      </c>
      <c r="F42" s="93">
        <v>1350000</v>
      </c>
      <c r="G42" s="93"/>
      <c r="H42" s="93"/>
      <c r="I42" s="93"/>
      <c r="J42" s="93"/>
      <c r="K42" s="93">
        <v>1757500</v>
      </c>
      <c r="L42" s="93">
        <v>2213000</v>
      </c>
      <c r="M42" s="101">
        <f>F42+K42+L42</f>
        <v>5320500</v>
      </c>
      <c r="N42" s="95">
        <v>1800000</v>
      </c>
      <c r="O42" s="95">
        <v>1800000</v>
      </c>
      <c r="P42" s="95">
        <v>1427500</v>
      </c>
      <c r="Q42" s="93">
        <f>N42+O42+P42</f>
        <v>5027500</v>
      </c>
      <c r="R42" s="95">
        <v>1800000</v>
      </c>
      <c r="S42" s="95">
        <v>1800000</v>
      </c>
      <c r="T42" s="95">
        <v>1456500</v>
      </c>
      <c r="U42" s="95">
        <f>R42+S42+T42</f>
        <v>5056500</v>
      </c>
      <c r="V42" s="95">
        <v>499500</v>
      </c>
      <c r="W42" s="95">
        <v>499500</v>
      </c>
      <c r="X42" s="95">
        <v>496500</v>
      </c>
      <c r="Y42" s="95">
        <f>V42+W42+X42</f>
        <v>1495500</v>
      </c>
    </row>
    <row r="43" spans="2:25" ht="12.75">
      <c r="B43" s="88"/>
      <c r="C43" s="89" t="s">
        <v>21</v>
      </c>
      <c r="D43" s="90" t="s">
        <v>31</v>
      </c>
      <c r="E43" s="91">
        <f>M43+Q43+U43+Y43</f>
        <v>409720</v>
      </c>
      <c r="F43" s="93">
        <v>35000</v>
      </c>
      <c r="G43" s="93"/>
      <c r="H43" s="93"/>
      <c r="I43" s="93"/>
      <c r="J43" s="93"/>
      <c r="K43" s="93">
        <v>60000</v>
      </c>
      <c r="L43" s="93">
        <v>60000</v>
      </c>
      <c r="M43" s="101">
        <f>F43+K43+L43</f>
        <v>155000</v>
      </c>
      <c r="N43" s="95">
        <v>41000</v>
      </c>
      <c r="O43" s="95">
        <v>41000</v>
      </c>
      <c r="P43" s="95">
        <v>45000</v>
      </c>
      <c r="Q43" s="93">
        <f>N43+O43+P43</f>
        <v>127000</v>
      </c>
      <c r="R43" s="95">
        <v>41000</v>
      </c>
      <c r="S43" s="95">
        <v>41000</v>
      </c>
      <c r="T43" s="95">
        <v>36720</v>
      </c>
      <c r="U43" s="95">
        <f>R43+S43+T43</f>
        <v>118720</v>
      </c>
      <c r="V43" s="95">
        <v>3000</v>
      </c>
      <c r="W43" s="95">
        <v>3000</v>
      </c>
      <c r="X43" s="95">
        <v>3000</v>
      </c>
      <c r="Y43" s="95">
        <f>V43+W43+X43</f>
        <v>9000</v>
      </c>
    </row>
    <row r="44" spans="1:254" s="10" customFormat="1" ht="12.75">
      <c r="A44" s="5"/>
      <c r="B44" s="81"/>
      <c r="C44" s="89"/>
      <c r="D44" s="103" t="s">
        <v>28</v>
      </c>
      <c r="E44" s="94">
        <f>E42+E43</f>
        <v>17309720</v>
      </c>
      <c r="F44" s="94">
        <f>F42+F43</f>
        <v>1385000</v>
      </c>
      <c r="G44" s="94"/>
      <c r="H44" s="94"/>
      <c r="I44" s="94"/>
      <c r="J44" s="94"/>
      <c r="K44" s="94">
        <f>K42+K43</f>
        <v>1817500</v>
      </c>
      <c r="L44" s="94">
        <f>L42+L43</f>
        <v>2273000</v>
      </c>
      <c r="M44" s="101">
        <f>F44+K44+L44</f>
        <v>5475500</v>
      </c>
      <c r="N44" s="97">
        <f>N42+N43</f>
        <v>1841000</v>
      </c>
      <c r="O44" s="97">
        <f>O42+O43</f>
        <v>1841000</v>
      </c>
      <c r="P44" s="97">
        <f>P42+P43</f>
        <v>1472500</v>
      </c>
      <c r="Q44" s="94">
        <f>N44+O44+P44</f>
        <v>5154500</v>
      </c>
      <c r="R44" s="97">
        <f>R42+R43</f>
        <v>1841000</v>
      </c>
      <c r="S44" s="97">
        <f>S42+S43</f>
        <v>1841000</v>
      </c>
      <c r="T44" s="97">
        <f>T42+T43</f>
        <v>1493220</v>
      </c>
      <c r="U44" s="97">
        <f>R44+S44+T44</f>
        <v>5175220</v>
      </c>
      <c r="V44" s="97">
        <f>V42+V43</f>
        <v>502500</v>
      </c>
      <c r="W44" s="97">
        <f>W42+W43</f>
        <v>502500</v>
      </c>
      <c r="X44" s="97">
        <f>X42+X43</f>
        <v>499500</v>
      </c>
      <c r="Y44" s="97">
        <f>V44+W44+X44</f>
        <v>1504500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2:25" ht="13.5" customHeight="1">
      <c r="B45" s="88">
        <v>6</v>
      </c>
      <c r="C45" s="81" t="s">
        <v>45</v>
      </c>
      <c r="D45" s="90" t="s">
        <v>26</v>
      </c>
      <c r="E45" s="91">
        <f aca="true" t="shared" si="20" ref="E45:E50">M45+Q45+U45+Y45</f>
        <v>5000</v>
      </c>
      <c r="F45" s="93">
        <v>600</v>
      </c>
      <c r="G45" s="112"/>
      <c r="H45" s="93"/>
      <c r="I45" s="93"/>
      <c r="J45" s="93"/>
      <c r="K45" s="93">
        <v>300</v>
      </c>
      <c r="L45" s="93">
        <v>400</v>
      </c>
      <c r="M45" s="94">
        <f>F45+K45+L45</f>
        <v>1300</v>
      </c>
      <c r="N45" s="95">
        <v>400</v>
      </c>
      <c r="O45" s="95">
        <v>400</v>
      </c>
      <c r="P45" s="95">
        <v>400</v>
      </c>
      <c r="Q45" s="97">
        <f>N45+O45+P45</f>
        <v>1200</v>
      </c>
      <c r="R45" s="95">
        <v>200</v>
      </c>
      <c r="S45" s="95">
        <v>200</v>
      </c>
      <c r="T45" s="95">
        <v>300</v>
      </c>
      <c r="U45" s="97">
        <f>R45+S45+T45</f>
        <v>700</v>
      </c>
      <c r="V45" s="95">
        <v>600</v>
      </c>
      <c r="W45" s="95">
        <v>600</v>
      </c>
      <c r="X45" s="95">
        <v>600</v>
      </c>
      <c r="Y45" s="97">
        <f>V45+W45+X45</f>
        <v>1800</v>
      </c>
    </row>
    <row r="46" spans="2:25" ht="11.25" customHeight="1">
      <c r="B46" s="88"/>
      <c r="C46" s="81" t="s">
        <v>46</v>
      </c>
      <c r="D46" s="103" t="s">
        <v>28</v>
      </c>
      <c r="E46" s="91">
        <f t="shared" si="20"/>
        <v>5000</v>
      </c>
      <c r="F46" s="94">
        <f>F45</f>
        <v>600</v>
      </c>
      <c r="G46" s="94" t="e">
        <f>#REF!+#REF!</f>
        <v>#REF!</v>
      </c>
      <c r="H46" s="94" t="e">
        <f>#REF!+#REF!</f>
        <v>#REF!</v>
      </c>
      <c r="I46" s="94" t="e">
        <f>#REF!+#REF!</f>
        <v>#REF!</v>
      </c>
      <c r="J46" s="94" t="e">
        <f>#REF!+#REF!</f>
        <v>#REF!</v>
      </c>
      <c r="K46" s="94">
        <f aca="true" t="shared" si="21" ref="K46:Y46">K45</f>
        <v>300</v>
      </c>
      <c r="L46" s="94">
        <f t="shared" si="21"/>
        <v>400</v>
      </c>
      <c r="M46" s="94">
        <f t="shared" si="21"/>
        <v>1300</v>
      </c>
      <c r="N46" s="94">
        <f t="shared" si="21"/>
        <v>400</v>
      </c>
      <c r="O46" s="94">
        <f t="shared" si="21"/>
        <v>400</v>
      </c>
      <c r="P46" s="94">
        <f t="shared" si="21"/>
        <v>400</v>
      </c>
      <c r="Q46" s="94">
        <f t="shared" si="21"/>
        <v>1200</v>
      </c>
      <c r="R46" s="94">
        <f t="shared" si="21"/>
        <v>200</v>
      </c>
      <c r="S46" s="94">
        <f t="shared" si="21"/>
        <v>200</v>
      </c>
      <c r="T46" s="94">
        <f t="shared" si="21"/>
        <v>300</v>
      </c>
      <c r="U46" s="94">
        <f t="shared" si="21"/>
        <v>700</v>
      </c>
      <c r="V46" s="94">
        <f t="shared" si="21"/>
        <v>600</v>
      </c>
      <c r="W46" s="94">
        <f t="shared" si="21"/>
        <v>600</v>
      </c>
      <c r="X46" s="94">
        <f t="shared" si="21"/>
        <v>600</v>
      </c>
      <c r="Y46" s="94">
        <f t="shared" si="21"/>
        <v>1800</v>
      </c>
    </row>
    <row r="47" spans="2:25" ht="10.5" customHeight="1">
      <c r="B47" s="88">
        <v>7</v>
      </c>
      <c r="C47" s="81" t="s">
        <v>47</v>
      </c>
      <c r="D47" s="90" t="s">
        <v>31</v>
      </c>
      <c r="E47" s="91">
        <f t="shared" si="20"/>
        <v>150000</v>
      </c>
      <c r="F47" s="93">
        <v>12476</v>
      </c>
      <c r="G47" s="113"/>
      <c r="H47" s="110"/>
      <c r="I47" s="110"/>
      <c r="J47" s="110"/>
      <c r="K47" s="93">
        <v>30000</v>
      </c>
      <c r="L47" s="93">
        <v>22940</v>
      </c>
      <c r="M47" s="94">
        <f>F47+K47+L47</f>
        <v>65416</v>
      </c>
      <c r="N47" s="95">
        <v>13000</v>
      </c>
      <c r="O47" s="95">
        <v>13000</v>
      </c>
      <c r="P47" s="95">
        <v>17600</v>
      </c>
      <c r="Q47" s="95">
        <f>N47+O47+P47</f>
        <v>43600</v>
      </c>
      <c r="R47" s="95">
        <v>13000</v>
      </c>
      <c r="S47" s="95">
        <v>13000</v>
      </c>
      <c r="T47" s="95">
        <v>11964</v>
      </c>
      <c r="U47" s="95">
        <f>R47+S47+T47</f>
        <v>37964</v>
      </c>
      <c r="V47" s="95">
        <v>1006</v>
      </c>
      <c r="W47" s="95">
        <v>1006</v>
      </c>
      <c r="X47" s="95">
        <v>1008</v>
      </c>
      <c r="Y47" s="95">
        <f>V47+W47+X47</f>
        <v>3020</v>
      </c>
    </row>
    <row r="48" spans="2:25" ht="13.5" customHeight="1">
      <c r="B48" s="88"/>
      <c r="C48" s="81" t="s">
        <v>48</v>
      </c>
      <c r="D48" s="90" t="s">
        <v>30</v>
      </c>
      <c r="E48" s="114">
        <f t="shared" si="20"/>
        <v>200000</v>
      </c>
      <c r="F48" s="93">
        <v>5600</v>
      </c>
      <c r="G48" s="113"/>
      <c r="H48" s="110"/>
      <c r="I48" s="110"/>
      <c r="J48" s="110"/>
      <c r="K48" s="93">
        <v>10000</v>
      </c>
      <c r="L48" s="93">
        <v>10000</v>
      </c>
      <c r="M48" s="94">
        <f>F48+K48+L48</f>
        <v>25600</v>
      </c>
      <c r="N48" s="95">
        <v>26000</v>
      </c>
      <c r="O48" s="95">
        <v>26000</v>
      </c>
      <c r="P48" s="95">
        <v>27400</v>
      </c>
      <c r="Q48" s="95">
        <f>N48+O48+P48</f>
        <v>79400</v>
      </c>
      <c r="R48" s="95">
        <v>28000</v>
      </c>
      <c r="S48" s="95">
        <v>28000</v>
      </c>
      <c r="T48" s="95">
        <v>28000</v>
      </c>
      <c r="U48" s="95">
        <f>R48+S48+T48</f>
        <v>84000</v>
      </c>
      <c r="V48" s="95">
        <v>5000</v>
      </c>
      <c r="W48" s="95">
        <v>4000</v>
      </c>
      <c r="X48" s="95">
        <v>2000</v>
      </c>
      <c r="Y48" s="95">
        <f>V48+W48+X48</f>
        <v>11000</v>
      </c>
    </row>
    <row r="49" spans="2:25" ht="10.5" customHeight="1">
      <c r="B49" s="88"/>
      <c r="C49" s="81"/>
      <c r="D49" s="100" t="s">
        <v>26</v>
      </c>
      <c r="E49" s="91">
        <f t="shared" si="20"/>
        <v>1000</v>
      </c>
      <c r="F49" s="93">
        <v>100</v>
      </c>
      <c r="G49" s="113"/>
      <c r="H49" s="110"/>
      <c r="I49" s="110"/>
      <c r="J49" s="110"/>
      <c r="K49" s="93">
        <v>100</v>
      </c>
      <c r="L49" s="93">
        <v>100</v>
      </c>
      <c r="M49" s="94">
        <f>F49+K49+L49</f>
        <v>300</v>
      </c>
      <c r="N49" s="95">
        <v>80</v>
      </c>
      <c r="O49" s="95">
        <v>80</v>
      </c>
      <c r="P49" s="95">
        <v>80</v>
      </c>
      <c r="Q49" s="95">
        <f>N49+O49+P49</f>
        <v>240</v>
      </c>
      <c r="R49" s="95">
        <v>50</v>
      </c>
      <c r="S49" s="95">
        <v>50</v>
      </c>
      <c r="T49" s="95">
        <v>60</v>
      </c>
      <c r="U49" s="95">
        <f>R49+S49+T49</f>
        <v>160</v>
      </c>
      <c r="V49" s="95">
        <v>100</v>
      </c>
      <c r="W49" s="95">
        <v>100</v>
      </c>
      <c r="X49" s="95">
        <v>100</v>
      </c>
      <c r="Y49" s="95">
        <f>V49+W49+X49</f>
        <v>300</v>
      </c>
    </row>
    <row r="50" spans="2:25" ht="18" customHeight="1">
      <c r="B50" s="88"/>
      <c r="C50" s="81"/>
      <c r="D50" s="115" t="s">
        <v>65</v>
      </c>
      <c r="E50" s="91">
        <f t="shared" si="20"/>
        <v>1000</v>
      </c>
      <c r="F50" s="93">
        <v>0</v>
      </c>
      <c r="G50" s="113"/>
      <c r="H50" s="110"/>
      <c r="I50" s="110"/>
      <c r="J50" s="110"/>
      <c r="K50" s="93">
        <v>1000</v>
      </c>
      <c r="L50" s="93">
        <v>0</v>
      </c>
      <c r="M50" s="94">
        <f>F50+K50+L50</f>
        <v>1000</v>
      </c>
      <c r="N50" s="95">
        <v>0</v>
      </c>
      <c r="O50" s="95">
        <v>0</v>
      </c>
      <c r="P50" s="95">
        <v>0</v>
      </c>
      <c r="Q50" s="95">
        <f>N50+O50+P50</f>
        <v>0</v>
      </c>
      <c r="R50" s="95">
        <v>0</v>
      </c>
      <c r="S50" s="95">
        <v>0</v>
      </c>
      <c r="T50" s="95">
        <v>0</v>
      </c>
      <c r="U50" s="95">
        <f>R50+S50+T50</f>
        <v>0</v>
      </c>
      <c r="V50" s="95">
        <v>0</v>
      </c>
      <c r="W50" s="95">
        <v>0</v>
      </c>
      <c r="X50" s="95">
        <v>0</v>
      </c>
      <c r="Y50" s="95">
        <f>V50+W50+X50</f>
        <v>0</v>
      </c>
    </row>
    <row r="51" spans="2:50" ht="12.75">
      <c r="B51" s="88"/>
      <c r="C51" s="81"/>
      <c r="D51" s="103" t="s">
        <v>28</v>
      </c>
      <c r="E51" s="94">
        <f>E47+E48+E49+E50</f>
        <v>352000</v>
      </c>
      <c r="F51" s="94">
        <f aca="true" t="shared" si="22" ref="F51:Y51">F47+F48+F49+F50</f>
        <v>18176</v>
      </c>
      <c r="G51" s="94">
        <f t="shared" si="22"/>
        <v>0</v>
      </c>
      <c r="H51" s="94">
        <f t="shared" si="22"/>
        <v>0</v>
      </c>
      <c r="I51" s="94">
        <f t="shared" si="22"/>
        <v>0</v>
      </c>
      <c r="J51" s="94">
        <f t="shared" si="22"/>
        <v>0</v>
      </c>
      <c r="K51" s="94">
        <f t="shared" si="22"/>
        <v>41100</v>
      </c>
      <c r="L51" s="94">
        <f t="shared" si="22"/>
        <v>33040</v>
      </c>
      <c r="M51" s="94">
        <f t="shared" si="22"/>
        <v>92316</v>
      </c>
      <c r="N51" s="94">
        <f t="shared" si="22"/>
        <v>39080</v>
      </c>
      <c r="O51" s="94">
        <f t="shared" si="22"/>
        <v>39080</v>
      </c>
      <c r="P51" s="94">
        <f t="shared" si="22"/>
        <v>45080</v>
      </c>
      <c r="Q51" s="94">
        <f t="shared" si="22"/>
        <v>123240</v>
      </c>
      <c r="R51" s="94">
        <f t="shared" si="22"/>
        <v>41050</v>
      </c>
      <c r="S51" s="94">
        <f t="shared" si="22"/>
        <v>41050</v>
      </c>
      <c r="T51" s="94">
        <f t="shared" si="22"/>
        <v>40024</v>
      </c>
      <c r="U51" s="94">
        <f t="shared" si="22"/>
        <v>122124</v>
      </c>
      <c r="V51" s="94">
        <f t="shared" si="22"/>
        <v>6106</v>
      </c>
      <c r="W51" s="94">
        <f t="shared" si="22"/>
        <v>5106</v>
      </c>
      <c r="X51" s="94">
        <f t="shared" si="22"/>
        <v>3108</v>
      </c>
      <c r="Y51" s="94">
        <f t="shared" si="22"/>
        <v>14320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2:25" ht="12.75" hidden="1">
      <c r="B52" s="88"/>
      <c r="C52" s="88" t="s">
        <v>49</v>
      </c>
      <c r="D52" s="116"/>
      <c r="E52" s="94"/>
      <c r="F52" s="110"/>
      <c r="G52" s="117"/>
      <c r="H52" s="110"/>
      <c r="I52" s="110"/>
      <c r="J52" s="110"/>
      <c r="K52" s="110"/>
      <c r="L52" s="110"/>
      <c r="M52" s="109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2:25" ht="12.75">
      <c r="B53" s="88">
        <v>8</v>
      </c>
      <c r="C53" s="81" t="s">
        <v>50</v>
      </c>
      <c r="D53" s="116" t="s">
        <v>51</v>
      </c>
      <c r="E53" s="91">
        <f>M53+Q53+U53+Y53</f>
        <v>3600</v>
      </c>
      <c r="F53" s="93">
        <v>300</v>
      </c>
      <c r="G53" s="93"/>
      <c r="H53" s="93"/>
      <c r="I53" s="93"/>
      <c r="J53" s="93"/>
      <c r="K53" s="93">
        <v>1650</v>
      </c>
      <c r="L53" s="93">
        <v>1650</v>
      </c>
      <c r="M53" s="94">
        <f>F53+K53+L53</f>
        <v>3600</v>
      </c>
      <c r="N53" s="95">
        <v>0</v>
      </c>
      <c r="O53" s="95">
        <v>0</v>
      </c>
      <c r="P53" s="95">
        <v>0</v>
      </c>
      <c r="Q53" s="97">
        <f>N53+O53+P53</f>
        <v>0</v>
      </c>
      <c r="R53" s="95">
        <v>0</v>
      </c>
      <c r="S53" s="95">
        <v>0</v>
      </c>
      <c r="T53" s="95">
        <v>0</v>
      </c>
      <c r="U53" s="97">
        <f>R53+S53+T53</f>
        <v>0</v>
      </c>
      <c r="V53" s="95">
        <v>0</v>
      </c>
      <c r="W53" s="95">
        <v>0</v>
      </c>
      <c r="X53" s="95">
        <v>0</v>
      </c>
      <c r="Y53" s="97">
        <f>V53+W53+X53</f>
        <v>0</v>
      </c>
    </row>
    <row r="54" spans="2:25" ht="12.75">
      <c r="B54" s="88"/>
      <c r="C54" s="88"/>
      <c r="D54" s="103" t="s">
        <v>28</v>
      </c>
      <c r="E54" s="94">
        <f aca="true" t="shared" si="23" ref="E54:Y54">E53</f>
        <v>3600</v>
      </c>
      <c r="F54" s="94">
        <f t="shared" si="23"/>
        <v>300</v>
      </c>
      <c r="G54" s="94">
        <f t="shared" si="23"/>
        <v>0</v>
      </c>
      <c r="H54" s="94">
        <f t="shared" si="23"/>
        <v>0</v>
      </c>
      <c r="I54" s="94">
        <f t="shared" si="23"/>
        <v>0</v>
      </c>
      <c r="J54" s="94">
        <f t="shared" si="23"/>
        <v>0</v>
      </c>
      <c r="K54" s="94">
        <f t="shared" si="23"/>
        <v>1650</v>
      </c>
      <c r="L54" s="94">
        <f t="shared" si="23"/>
        <v>1650</v>
      </c>
      <c r="M54" s="94">
        <f t="shared" si="23"/>
        <v>3600</v>
      </c>
      <c r="N54" s="95">
        <f t="shared" si="23"/>
        <v>0</v>
      </c>
      <c r="O54" s="95">
        <f t="shared" si="23"/>
        <v>0</v>
      </c>
      <c r="P54" s="95">
        <f t="shared" si="23"/>
        <v>0</v>
      </c>
      <c r="Q54" s="95">
        <f t="shared" si="23"/>
        <v>0</v>
      </c>
      <c r="R54" s="95">
        <f t="shared" si="23"/>
        <v>0</v>
      </c>
      <c r="S54" s="95">
        <f t="shared" si="23"/>
        <v>0</v>
      </c>
      <c r="T54" s="95">
        <f t="shared" si="23"/>
        <v>0</v>
      </c>
      <c r="U54" s="95">
        <f t="shared" si="23"/>
        <v>0</v>
      </c>
      <c r="V54" s="95">
        <f t="shared" si="23"/>
        <v>0</v>
      </c>
      <c r="W54" s="95">
        <f t="shared" si="23"/>
        <v>0</v>
      </c>
      <c r="X54" s="95">
        <f t="shared" si="23"/>
        <v>0</v>
      </c>
      <c r="Y54" s="95">
        <f t="shared" si="23"/>
        <v>0</v>
      </c>
    </row>
    <row r="55" spans="2:25" ht="12.75">
      <c r="B55" s="81"/>
      <c r="C55" s="119" t="s">
        <v>52</v>
      </c>
      <c r="D55" s="120"/>
      <c r="E55" s="101">
        <f aca="true" t="shared" si="24" ref="E55:Y55">E18+E27+E39+E41+E44+E46+E51+E54</f>
        <v>53534840</v>
      </c>
      <c r="F55" s="101">
        <f t="shared" si="24"/>
        <v>4460966</v>
      </c>
      <c r="G55" s="101" t="e">
        <f t="shared" si="24"/>
        <v>#REF!</v>
      </c>
      <c r="H55" s="101" t="e">
        <f t="shared" si="24"/>
        <v>#REF!</v>
      </c>
      <c r="I55" s="101" t="e">
        <f t="shared" si="24"/>
        <v>#REF!</v>
      </c>
      <c r="J55" s="101" t="e">
        <f t="shared" si="24"/>
        <v>#REF!</v>
      </c>
      <c r="K55" s="101">
        <f t="shared" si="24"/>
        <v>5597762</v>
      </c>
      <c r="L55" s="101">
        <f t="shared" si="24"/>
        <v>6253372</v>
      </c>
      <c r="M55" s="101">
        <f t="shared" si="24"/>
        <v>16312100</v>
      </c>
      <c r="N55" s="121">
        <f t="shared" si="24"/>
        <v>5430963</v>
      </c>
      <c r="O55" s="121">
        <f t="shared" si="24"/>
        <v>5322876</v>
      </c>
      <c r="P55" s="121">
        <f t="shared" si="24"/>
        <v>4454661</v>
      </c>
      <c r="Q55" s="121">
        <f t="shared" si="24"/>
        <v>15208500</v>
      </c>
      <c r="R55" s="121">
        <f t="shared" si="24"/>
        <v>5344562</v>
      </c>
      <c r="S55" s="121">
        <f t="shared" si="24"/>
        <v>5344562</v>
      </c>
      <c r="T55" s="121">
        <f t="shared" si="24"/>
        <v>4519376</v>
      </c>
      <c r="U55" s="121">
        <f t="shared" si="24"/>
        <v>15208500</v>
      </c>
      <c r="V55" s="121">
        <f t="shared" si="24"/>
        <v>2454559</v>
      </c>
      <c r="W55" s="121">
        <f t="shared" si="24"/>
        <v>2513879</v>
      </c>
      <c r="X55" s="121">
        <f t="shared" si="24"/>
        <v>1837302</v>
      </c>
      <c r="Y55" s="121">
        <f t="shared" si="24"/>
        <v>6805740</v>
      </c>
    </row>
    <row r="56" spans="2:25" ht="12.75">
      <c r="B56" s="18"/>
      <c r="C56" s="6"/>
      <c r="D56" s="19"/>
      <c r="E56" s="6"/>
      <c r="F56" s="20"/>
      <c r="G56" s="21"/>
      <c r="H56" s="22"/>
      <c r="I56" s="9"/>
      <c r="J56" s="8"/>
      <c r="K56" s="20"/>
      <c r="L56" s="20"/>
      <c r="M56" s="23">
        <f>F55+K55+L55</f>
        <v>16312100</v>
      </c>
      <c r="N56" s="20"/>
      <c r="O56" s="20"/>
      <c r="P56" s="20"/>
      <c r="Q56" s="23">
        <f>N55+O55+P55</f>
        <v>15208500</v>
      </c>
      <c r="R56" s="20"/>
      <c r="S56" s="20"/>
      <c r="T56" s="20"/>
      <c r="U56" s="24">
        <f>R55+S55+T55</f>
        <v>15208500</v>
      </c>
      <c r="V56" s="20"/>
      <c r="W56" s="20"/>
      <c r="X56" s="20"/>
      <c r="Y56" s="24">
        <f>V55+W55+X55</f>
        <v>6805740</v>
      </c>
    </row>
    <row r="57" spans="2:25" ht="12.75">
      <c r="B57" s="18"/>
      <c r="C57" s="6"/>
      <c r="D57" s="19"/>
      <c r="E57" s="6"/>
      <c r="F57" s="20"/>
      <c r="G57" s="21"/>
      <c r="H57" s="22"/>
      <c r="I57" s="9"/>
      <c r="J57" s="8"/>
      <c r="K57" s="20"/>
      <c r="L57" s="20"/>
      <c r="M57" s="23"/>
      <c r="N57" s="20"/>
      <c r="O57" s="20"/>
      <c r="P57" s="20"/>
      <c r="Q57" s="23"/>
      <c r="R57" s="20"/>
      <c r="S57" s="20"/>
      <c r="T57" s="20"/>
      <c r="U57" s="25"/>
      <c r="V57" s="20"/>
      <c r="W57" s="20"/>
      <c r="X57" s="20"/>
      <c r="Y57" s="24"/>
    </row>
    <row r="58" spans="2:25" ht="12.75">
      <c r="B58" s="18"/>
      <c r="C58" s="6"/>
      <c r="D58" s="19"/>
      <c r="E58" s="6"/>
      <c r="F58" s="20"/>
      <c r="G58" s="21"/>
      <c r="H58" s="22"/>
      <c r="I58" s="9"/>
      <c r="J58" s="8"/>
      <c r="K58" s="20"/>
      <c r="L58" s="20"/>
      <c r="M58" s="23"/>
      <c r="N58" s="20"/>
      <c r="O58" s="20"/>
      <c r="P58" s="20"/>
      <c r="Q58" s="23"/>
      <c r="R58" s="20"/>
      <c r="S58" s="20"/>
      <c r="T58" s="20"/>
      <c r="U58" s="25"/>
      <c r="V58" s="20"/>
      <c r="W58" s="20"/>
      <c r="X58" s="20"/>
      <c r="Y58" s="24"/>
    </row>
    <row r="59" spans="2:25" ht="12.75">
      <c r="B59" s="18"/>
      <c r="C59" s="6"/>
      <c r="D59" s="26"/>
      <c r="E59" s="27"/>
      <c r="F59" s="20"/>
      <c r="G59" s="21"/>
      <c r="H59" s="22"/>
      <c r="I59" s="9"/>
      <c r="J59" s="8"/>
      <c r="K59" s="28"/>
      <c r="L59" s="29"/>
      <c r="M59" s="23"/>
      <c r="N59" s="20"/>
      <c r="O59" s="20"/>
      <c r="P59" s="20"/>
      <c r="Q59" s="30"/>
      <c r="R59" s="31"/>
      <c r="S59" s="32"/>
      <c r="T59" s="33"/>
      <c r="U59" s="33"/>
      <c r="V59" s="33"/>
      <c r="W59" s="33"/>
      <c r="X59" s="33"/>
      <c r="Y59" s="30"/>
    </row>
    <row r="60" spans="2:25" ht="12.75">
      <c r="B60" s="18"/>
      <c r="C60" s="34"/>
      <c r="D60" s="35" t="s">
        <v>53</v>
      </c>
      <c r="E60" s="36">
        <f>E12+E13</f>
        <v>2387650</v>
      </c>
      <c r="F60" s="22"/>
      <c r="G60" s="21"/>
      <c r="H60" s="22"/>
      <c r="I60" s="9"/>
      <c r="J60" s="8"/>
      <c r="K60" s="21" t="s">
        <v>40</v>
      </c>
      <c r="L60" s="37">
        <f>E33+E40</f>
        <v>3113620</v>
      </c>
      <c r="Q60" s="38"/>
      <c r="R60" s="38"/>
      <c r="S60" s="39"/>
      <c r="T60" s="40"/>
      <c r="U60" s="41"/>
      <c r="V60" s="39"/>
      <c r="W60" s="39"/>
      <c r="X60" s="39"/>
      <c r="Y60" s="42"/>
    </row>
    <row r="61" spans="2:25" ht="25.5" customHeight="1">
      <c r="B61" s="18"/>
      <c r="C61" s="8"/>
      <c r="D61" s="43" t="s">
        <v>32</v>
      </c>
      <c r="E61" s="36">
        <f>E21+E30</f>
        <v>112980</v>
      </c>
      <c r="F61" s="22"/>
      <c r="G61" s="21"/>
      <c r="H61" s="22"/>
      <c r="I61" s="9"/>
      <c r="J61" s="8"/>
      <c r="K61" s="44" t="s">
        <v>67</v>
      </c>
      <c r="L61" s="51">
        <f>E14</f>
        <v>1000</v>
      </c>
      <c r="N61" s="22"/>
      <c r="Q61" s="38"/>
      <c r="R61" s="40"/>
      <c r="S61" s="38"/>
      <c r="T61" s="40"/>
      <c r="U61" s="41"/>
      <c r="V61" s="39"/>
      <c r="W61" s="39"/>
      <c r="X61" s="39"/>
      <c r="Y61" s="39"/>
    </row>
    <row r="62" spans="2:25" ht="22.5">
      <c r="B62" s="18"/>
      <c r="C62" s="8"/>
      <c r="D62" s="26" t="s">
        <v>27</v>
      </c>
      <c r="E62" s="27">
        <f>E17+E22+E34+E42</f>
        <v>34000000</v>
      </c>
      <c r="F62" s="22"/>
      <c r="G62" s="21"/>
      <c r="H62" s="22"/>
      <c r="I62" s="9"/>
      <c r="J62" s="8"/>
      <c r="K62" s="44" t="s">
        <v>54</v>
      </c>
      <c r="L62" s="37">
        <f>E20+E29+E43+E47</f>
        <v>1469720</v>
      </c>
      <c r="N62" s="8" t="s">
        <v>55</v>
      </c>
      <c r="O62"/>
      <c r="P62"/>
      <c r="Q62" s="45">
        <v>53534840</v>
      </c>
      <c r="R62" s="40"/>
      <c r="S62" s="38"/>
      <c r="T62" s="38"/>
      <c r="U62" s="38"/>
      <c r="V62" s="38"/>
      <c r="W62" s="38"/>
      <c r="X62" s="38"/>
      <c r="Y62" s="40"/>
    </row>
    <row r="63" spans="2:25" ht="12.75">
      <c r="B63" s="18"/>
      <c r="C63" s="6"/>
      <c r="D63" s="35" t="s">
        <v>56</v>
      </c>
      <c r="E63" s="36">
        <f>E9+E10</f>
        <v>12180</v>
      </c>
      <c r="F63" s="22"/>
      <c r="G63" s="21"/>
      <c r="H63" s="22"/>
      <c r="I63" s="9"/>
      <c r="J63" s="8"/>
      <c r="K63" s="21" t="s">
        <v>41</v>
      </c>
      <c r="L63" s="37">
        <f>E35</f>
        <v>987760</v>
      </c>
      <c r="N63" s="46" t="s">
        <v>57</v>
      </c>
      <c r="O63" s="47"/>
      <c r="P63" s="48"/>
      <c r="Q63" s="45">
        <f>E55</f>
        <v>53534840</v>
      </c>
      <c r="R63" s="38"/>
      <c r="S63" s="38"/>
      <c r="T63" s="38"/>
      <c r="U63" s="40"/>
      <c r="V63" s="38"/>
      <c r="W63" s="38"/>
      <c r="X63" s="38"/>
      <c r="Y63" s="38"/>
    </row>
    <row r="64" spans="2:25" ht="12.75">
      <c r="B64" s="18"/>
      <c r="C64" s="34"/>
      <c r="D64" s="49" t="s">
        <v>23</v>
      </c>
      <c r="E64" s="36">
        <f>E11</f>
        <v>8939550</v>
      </c>
      <c r="F64" s="22"/>
      <c r="G64" s="21"/>
      <c r="H64" s="22"/>
      <c r="I64" s="9"/>
      <c r="J64" s="8"/>
      <c r="K64" s="21" t="s">
        <v>33</v>
      </c>
      <c r="L64" s="37">
        <f>E23+E37</f>
        <v>939600</v>
      </c>
      <c r="N64" s="22" t="s">
        <v>58</v>
      </c>
      <c r="P64"/>
      <c r="Q64" s="45">
        <f>Q62-Q63</f>
        <v>0</v>
      </c>
      <c r="R64" s="38"/>
      <c r="S64" s="38"/>
      <c r="T64" s="38"/>
      <c r="U64" s="38"/>
      <c r="V64" s="38"/>
      <c r="W64" s="38"/>
      <c r="X64" s="38"/>
      <c r="Y64" s="38"/>
    </row>
    <row r="65" spans="2:25" ht="12.75">
      <c r="B65" s="18"/>
      <c r="C65" s="34"/>
      <c r="D65" s="35" t="s">
        <v>26</v>
      </c>
      <c r="E65" s="36">
        <f>E16+E36+E45+E49</f>
        <v>18000</v>
      </c>
      <c r="F65" s="22"/>
      <c r="G65" s="21"/>
      <c r="H65" s="22"/>
      <c r="I65" s="9"/>
      <c r="J65" s="8"/>
      <c r="K65" s="50" t="s">
        <v>59</v>
      </c>
      <c r="L65" s="51">
        <f>E53</f>
        <v>3600</v>
      </c>
      <c r="N65" s="22"/>
      <c r="P65"/>
      <c r="Q65" s="40"/>
      <c r="R65" s="38"/>
      <c r="S65" s="38"/>
      <c r="T65" s="38"/>
      <c r="U65" s="38"/>
      <c r="V65" s="38"/>
      <c r="W65" s="38"/>
      <c r="X65" s="38"/>
      <c r="Y65" s="38"/>
    </row>
    <row r="66" spans="2:25" ht="20.25" customHeight="1">
      <c r="B66" s="18"/>
      <c r="C66" s="34"/>
      <c r="D66" s="43" t="s">
        <v>35</v>
      </c>
      <c r="E66" s="51">
        <f>E25</f>
        <v>2510</v>
      </c>
      <c r="F66" s="22"/>
      <c r="G66" s="21"/>
      <c r="H66" s="22"/>
      <c r="I66" s="9"/>
      <c r="J66" s="8"/>
      <c r="K66" s="52" t="s">
        <v>60</v>
      </c>
      <c r="L66" s="53">
        <f>E31</f>
        <v>431810</v>
      </c>
      <c r="N66" s="22"/>
      <c r="P66"/>
      <c r="Q66" s="40"/>
      <c r="R66" s="38"/>
      <c r="S66" s="38"/>
      <c r="T66" s="38"/>
      <c r="U66" s="38"/>
      <c r="W66" s="38"/>
      <c r="X66" s="38"/>
      <c r="Y66" s="38"/>
    </row>
    <row r="67" spans="2:25" ht="24" customHeight="1">
      <c r="B67" s="18"/>
      <c r="C67" s="34"/>
      <c r="D67" s="54" t="s">
        <v>42</v>
      </c>
      <c r="E67" s="36">
        <f>E38</f>
        <v>107780</v>
      </c>
      <c r="F67" s="22"/>
      <c r="G67" s="21"/>
      <c r="H67" s="22"/>
      <c r="I67" s="9"/>
      <c r="J67" s="8"/>
      <c r="K67" s="52" t="s">
        <v>61</v>
      </c>
      <c r="L67" s="51">
        <f>E19+E28+E48</f>
        <v>547210</v>
      </c>
      <c r="N67" s="22"/>
      <c r="Q67" s="38"/>
      <c r="R67" s="38"/>
      <c r="S67" s="38"/>
      <c r="T67" s="40"/>
      <c r="U67" s="38"/>
      <c r="W67" s="38"/>
      <c r="X67" s="38"/>
      <c r="Y67" s="38"/>
    </row>
    <row r="68" spans="2:25" ht="33.75">
      <c r="B68" s="18"/>
      <c r="C68" s="34"/>
      <c r="D68" s="55" t="s">
        <v>62</v>
      </c>
      <c r="E68" s="36">
        <f>E26</f>
        <v>457870</v>
      </c>
      <c r="F68" s="22"/>
      <c r="G68" s="21"/>
      <c r="H68" s="22"/>
      <c r="I68" s="9"/>
      <c r="J68" s="8"/>
      <c r="K68" s="79" t="s">
        <v>65</v>
      </c>
      <c r="L68" s="51">
        <f>E50</f>
        <v>1000</v>
      </c>
      <c r="N68" s="22"/>
      <c r="Q68" s="38"/>
      <c r="R68" s="38"/>
      <c r="S68" s="38"/>
      <c r="T68" s="38"/>
      <c r="V68" s="38"/>
      <c r="W68" s="38"/>
      <c r="X68" s="38"/>
      <c r="Y68" s="38"/>
    </row>
    <row r="69" spans="2:25" ht="33.75">
      <c r="B69" s="18"/>
      <c r="C69" s="34"/>
      <c r="D69" s="56"/>
      <c r="E69" s="27"/>
      <c r="F69" s="22"/>
      <c r="G69" s="21"/>
      <c r="H69" s="22"/>
      <c r="I69" s="9"/>
      <c r="J69" s="8"/>
      <c r="K69" s="52" t="s">
        <v>69</v>
      </c>
      <c r="L69" s="53">
        <f>E15+E32</f>
        <v>1000</v>
      </c>
      <c r="N69" s="22"/>
      <c r="Q69" s="38"/>
      <c r="R69" s="38"/>
      <c r="S69" s="38"/>
      <c r="T69" s="38"/>
      <c r="U69" s="38"/>
      <c r="V69" s="38"/>
      <c r="W69" s="38"/>
      <c r="X69" s="38"/>
      <c r="Y69" s="38"/>
    </row>
    <row r="70" spans="2:25" ht="12.75">
      <c r="B70" s="18"/>
      <c r="C70" s="34"/>
      <c r="D70" s="56"/>
      <c r="E70" s="27"/>
      <c r="F70" s="22"/>
      <c r="G70" s="21"/>
      <c r="H70" s="22"/>
      <c r="I70" s="9"/>
      <c r="J70" s="8"/>
      <c r="K70" s="8"/>
      <c r="L70" s="10"/>
      <c r="N70" s="17"/>
      <c r="O70" s="17"/>
      <c r="P70" s="17"/>
      <c r="Q70" s="38"/>
      <c r="R70" s="38"/>
      <c r="S70" s="38"/>
      <c r="T70" s="38"/>
      <c r="U70" s="38"/>
      <c r="V70" s="38"/>
      <c r="W70" s="38"/>
      <c r="X70" s="38"/>
      <c r="Y70" s="38"/>
    </row>
    <row r="71" spans="2:25" ht="12.75" customHeight="1">
      <c r="B71" s="18"/>
      <c r="C71" s="34"/>
      <c r="D71" s="57"/>
      <c r="E71" s="36"/>
      <c r="F71" s="22"/>
      <c r="G71" s="21"/>
      <c r="H71" s="22"/>
      <c r="I71" s="9"/>
      <c r="J71" s="8"/>
      <c r="K71" s="8"/>
      <c r="L71" s="14"/>
      <c r="Q71" s="58"/>
      <c r="R71" s="38"/>
      <c r="S71" s="38"/>
      <c r="T71" s="38"/>
      <c r="U71" s="38"/>
      <c r="V71" s="38"/>
      <c r="W71" s="38"/>
      <c r="X71" s="38"/>
      <c r="Y71" s="38"/>
    </row>
    <row r="72" spans="2:25" ht="12.75">
      <c r="B72" s="18"/>
      <c r="C72" s="34"/>
      <c r="D72" s="57"/>
      <c r="E72" s="59"/>
      <c r="F72" s="22"/>
      <c r="G72" s="21"/>
      <c r="H72" s="22"/>
      <c r="I72" s="9"/>
      <c r="J72" s="8"/>
      <c r="K72" s="8"/>
      <c r="M72" s="17"/>
      <c r="N72" s="17"/>
      <c r="O72" s="17"/>
      <c r="P72" s="17"/>
      <c r="Q72" s="38"/>
      <c r="R72" s="38"/>
      <c r="S72" s="38"/>
      <c r="T72" s="38"/>
      <c r="U72" s="38"/>
      <c r="V72" s="38"/>
      <c r="W72" s="38"/>
      <c r="X72" s="38"/>
      <c r="Y72" s="38"/>
    </row>
    <row r="73" spans="2:19" ht="12.75">
      <c r="B73" s="18"/>
      <c r="C73" s="6"/>
      <c r="D73" s="19"/>
      <c r="E73" s="6"/>
      <c r="F73" s="22"/>
      <c r="G73" s="60"/>
      <c r="H73" s="22"/>
      <c r="I73" s="61"/>
      <c r="S73" s="17"/>
    </row>
    <row r="75" spans="2:9" ht="12.75">
      <c r="B75" s="18"/>
      <c r="C75" s="6"/>
      <c r="D75" s="19"/>
      <c r="E75" s="59"/>
      <c r="F75" s="22"/>
      <c r="G75" s="60"/>
      <c r="H75" s="22"/>
      <c r="I75" s="61"/>
    </row>
    <row r="76" spans="2:9" ht="12.75">
      <c r="B76" s="18"/>
      <c r="C76" s="6"/>
      <c r="D76" s="19"/>
      <c r="E76" s="6"/>
      <c r="F76" s="22"/>
      <c r="G76" s="60"/>
      <c r="H76" s="22"/>
      <c r="I76" s="61"/>
    </row>
    <row r="77" spans="2:9" ht="12.75">
      <c r="B77" s="18"/>
      <c r="C77" s="6"/>
      <c r="D77" s="19"/>
      <c r="E77" s="6"/>
      <c r="F77" s="22"/>
      <c r="G77" s="60"/>
      <c r="H77" s="22"/>
      <c r="I77" s="61"/>
    </row>
    <row r="78" spans="2:9" ht="12.75">
      <c r="B78" s="18"/>
      <c r="C78" s="6"/>
      <c r="D78" s="19"/>
      <c r="E78" s="6"/>
      <c r="F78" s="22"/>
      <c r="G78" s="60"/>
      <c r="H78" s="22"/>
      <c r="I78" s="61"/>
    </row>
    <row r="79" spans="2:9" ht="12.75">
      <c r="B79" s="18"/>
      <c r="C79" s="6"/>
      <c r="D79" s="19"/>
      <c r="E79" s="6"/>
      <c r="F79" s="22"/>
      <c r="G79" s="60"/>
      <c r="H79" s="22"/>
      <c r="I79" s="61"/>
    </row>
    <row r="80" spans="2:9" ht="12.75">
      <c r="B80" s="18"/>
      <c r="C80" s="6"/>
      <c r="D80" s="19"/>
      <c r="E80" s="6"/>
      <c r="F80" s="22"/>
      <c r="G80" s="60"/>
      <c r="H80" s="22"/>
      <c r="I80" s="61"/>
    </row>
    <row r="81" spans="2:9" ht="12.75">
      <c r="B81" s="18"/>
      <c r="C81" s="6"/>
      <c r="D81" s="19"/>
      <c r="E81" s="6"/>
      <c r="F81" s="22"/>
      <c r="G81" s="60"/>
      <c r="H81" s="22"/>
      <c r="I81" s="61"/>
    </row>
    <row r="82" spans="3:12" ht="12.75">
      <c r="C82" s="62"/>
      <c r="D82" s="63"/>
      <c r="E82" s="62"/>
      <c r="F82" s="61"/>
      <c r="G82" s="64" t="s">
        <v>63</v>
      </c>
      <c r="H82" s="61">
        <v>5622.9</v>
      </c>
      <c r="I82" s="22" t="e">
        <f>#REF!+#REF!+I51+#REF!+#REF!+#REF!+#REF!+#REF!+#REF!+#REF!+#REF!</f>
        <v>#REF!</v>
      </c>
      <c r="J82" s="65" t="s">
        <v>64</v>
      </c>
      <c r="K82" s="8"/>
      <c r="L82" s="8"/>
    </row>
    <row r="83" spans="3:10" ht="12.75">
      <c r="C83" s="66"/>
      <c r="D83" s="67"/>
      <c r="E83" s="66"/>
      <c r="F83" s="68"/>
      <c r="G83" s="69"/>
      <c r="J83" s="70" t="e">
        <f>I51+#REF!+#REF!+#REF!+#REF!+#REF!+#REF!</f>
        <v>#REF!</v>
      </c>
    </row>
    <row r="84" spans="3:7" ht="12.75">
      <c r="C84" s="38"/>
      <c r="D84" s="71"/>
      <c r="E84" s="38"/>
      <c r="F84" s="72"/>
      <c r="G84" s="73"/>
    </row>
    <row r="85" spans="3:7" ht="12.75">
      <c r="C85" s="38"/>
      <c r="D85" s="71"/>
      <c r="E85" s="38"/>
      <c r="F85" s="68"/>
      <c r="G85" s="73"/>
    </row>
    <row r="86" spans="6:8" ht="12.75">
      <c r="F86" s="61"/>
      <c r="G86" s="69"/>
      <c r="H86" s="61"/>
    </row>
    <row r="87" spans="6:8" ht="12.75">
      <c r="F87" s="61"/>
      <c r="G87" s="74"/>
      <c r="H87" s="61"/>
    </row>
    <row r="88" spans="6:8" ht="12.75">
      <c r="F88" s="61"/>
      <c r="G88" s="18"/>
      <c r="H88" s="61"/>
    </row>
    <row r="90" spans="3:5" ht="12.75">
      <c r="C90" s="75"/>
      <c r="D90" s="76"/>
      <c r="E90" s="75"/>
    </row>
    <row r="91" ht="12.75">
      <c r="F91" s="77"/>
    </row>
    <row r="92" ht="12.75">
      <c r="F92" s="77"/>
    </row>
    <row r="93" ht="12.75">
      <c r="F93" s="77"/>
    </row>
    <row r="94" ht="12.75">
      <c r="F94" s="77"/>
    </row>
    <row r="95" ht="12.75">
      <c r="F95" s="77"/>
    </row>
    <row r="96" ht="12.75">
      <c r="F96" s="77"/>
    </row>
    <row r="97" ht="12.75">
      <c r="F97" s="77"/>
    </row>
    <row r="99" spans="3:6" ht="12.75">
      <c r="C99" s="5"/>
      <c r="D99" s="78"/>
      <c r="E99" s="5"/>
      <c r="F99" s="70"/>
    </row>
    <row r="100" ht="12.75">
      <c r="F100" s="61"/>
    </row>
    <row r="101" ht="12.75">
      <c r="F101" s="61"/>
    </row>
    <row r="103" spans="3:5" ht="12.75">
      <c r="C103" s="5"/>
      <c r="D103" s="78"/>
      <c r="E103" s="5"/>
    </row>
    <row r="104" ht="12.75">
      <c r="F104" s="61"/>
    </row>
    <row r="105" ht="12.75">
      <c r="F105" s="61"/>
    </row>
    <row r="106" ht="12.75">
      <c r="F106" s="61"/>
    </row>
    <row r="107" ht="12.75">
      <c r="F107" s="61"/>
    </row>
    <row r="108" ht="12.75">
      <c r="F108" s="61"/>
    </row>
    <row r="109" ht="12.75">
      <c r="F109" s="61"/>
    </row>
    <row r="110" ht="12.75">
      <c r="F110" s="61"/>
    </row>
    <row r="111" ht="12.75">
      <c r="F111" s="70"/>
    </row>
  </sheetData>
  <printOptions/>
  <pageMargins left="0.23611111111111113" right="0.23611111111111113" top="0.9840277777777778" bottom="0.9840277777777778" header="0.5118055555555556" footer="0.5118055555555556"/>
  <pageSetup horizontalDpi="300" verticalDpi="300" orientation="portrait" paperSize="8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cjastm</cp:lastModifiedBy>
  <cp:lastPrinted>2016-02-05T11:19:49Z</cp:lastPrinted>
  <dcterms:created xsi:type="dcterms:W3CDTF">2015-02-03T11:38:21Z</dcterms:created>
  <dcterms:modified xsi:type="dcterms:W3CDTF">2016-06-16T06:07:19Z</dcterms:modified>
  <cp:category/>
  <cp:version/>
  <cp:contentType/>
  <cp:contentStatus/>
</cp:coreProperties>
</file>